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DATA\data\Dropbox\2019_Vol25_Materiale\Barbiglio\Vergine\"/>
    </mc:Choice>
  </mc:AlternateContent>
  <xr:revisionPtr revIDLastSave="0" documentId="13_ncr:1_{5D4B12F3-C565-47EA-9F19-D2F6F80B181A}" xr6:coauthVersionLast="41" xr6:coauthVersionMax="41" xr10:uidLastSave="{00000000-0000-0000-0000-000000000000}"/>
  <bookViews>
    <workbookView xWindow="2175" yWindow="2475" windowWidth="21600" windowHeight="11385" tabRatio="976" activeTab="1" xr2:uid="{00000000-000D-0000-FFFF-FFFF00000000}"/>
  </bookViews>
  <sheets>
    <sheet name="Credits" sheetId="20" r:id="rId1"/>
    <sheet name="Modalità di utilizzo" sheetId="19" r:id="rId2"/>
    <sheet name="Totali_Squadra" sheetId="18" r:id="rId3"/>
    <sheet name="Generale_e_VSP_MAS" sheetId="8" r:id="rId4"/>
    <sheet name="AA_MAS" sheetId="10" r:id="rId5"/>
    <sheet name="QB_MAS" sheetId="17" r:id="rId6"/>
    <sheet name="Generalità_ORG" sheetId="2" r:id="rId7"/>
    <sheet name="Pesi_Principali_ORG" sheetId="3" r:id="rId8"/>
    <sheet name="Pesi_VSP_ORG" sheetId="5" r:id="rId9"/>
    <sheet name="Soglie_ORG" sheetId="6" r:id="rId10"/>
    <sheet name="AA_ORG" sheetId="9" r:id="rId11"/>
    <sheet name="QB_PG1_ORG" sheetId="11" r:id="rId12"/>
    <sheet name="QB_PG2_ORG" sheetId="12" r:id="rId13"/>
    <sheet name="QB_PG3_ORG" sheetId="13" r:id="rId14"/>
    <sheet name="QB_PG4_ORG" sheetId="14" r:id="rId15"/>
    <sheet name="QB_PG5_ORG" sheetId="15" r:id="rId16"/>
    <sheet name="QB_PG6_ORG" sheetId="16" r:id="rId17"/>
    <sheet name="Punteggi_Squadra_CALC" sheetId="21" r:id="rId18"/>
    <sheet name="Testi_CALC" sheetId="7" r:id="rId19"/>
  </sheets>
  <definedNames>
    <definedName name="_xlnm.Print_Area" localSheetId="4">AA_MAS!$A$1:$E$252</definedName>
    <definedName name="_xlnm.Print_Area" localSheetId="3">Generale_e_VSP_MAS!$A$1:$Q$111</definedName>
    <definedName name="_xlnm.Print_Area" localSheetId="5">QB_MAS!$A$1:$E$380</definedName>
    <definedName name="_xlnm.Print_Area" localSheetId="2">Totali_Squadra!$B$1:$BY$76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5" i="17" l="1"/>
  <c r="D196" i="17"/>
  <c r="D197" i="17"/>
  <c r="D198" i="17"/>
  <c r="D199" i="17"/>
  <c r="D200" i="17"/>
  <c r="D201" i="17"/>
  <c r="D202" i="17"/>
  <c r="H202" i="17" s="1"/>
  <c r="D203" i="17"/>
  <c r="D204" i="17"/>
  <c r="D205" i="17"/>
  <c r="D206" i="17"/>
  <c r="D207" i="17"/>
  <c r="D208" i="17"/>
  <c r="D209" i="17"/>
  <c r="D210" i="17"/>
  <c r="D211" i="17"/>
  <c r="D212" i="17"/>
  <c r="D213" i="17"/>
  <c r="D214" i="17"/>
  <c r="D215" i="17"/>
  <c r="D216" i="17"/>
  <c r="D217" i="17"/>
  <c r="D218" i="17"/>
  <c r="H218" i="17" s="1"/>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H242" i="17" s="1"/>
  <c r="D243" i="17"/>
  <c r="D244" i="17"/>
  <c r="D245" i="17"/>
  <c r="D246" i="17"/>
  <c r="D247" i="17"/>
  <c r="D248" i="17"/>
  <c r="D249" i="17"/>
  <c r="D250" i="17"/>
  <c r="H250" i="17" s="1"/>
  <c r="D251" i="17"/>
  <c r="D252" i="17"/>
  <c r="D253" i="17"/>
  <c r="D194" i="17"/>
  <c r="G311" i="17"/>
  <c r="B21" i="3"/>
  <c r="J323" i="17"/>
  <c r="J260" i="17"/>
  <c r="J197" i="17"/>
  <c r="J134" i="17"/>
  <c r="W45" i="6"/>
  <c r="U45" i="6" s="1"/>
  <c r="H45" i="6" s="1"/>
  <c r="W42" i="6"/>
  <c r="U42" i="6" s="1"/>
  <c r="H42" i="6" s="1"/>
  <c r="W39" i="6"/>
  <c r="U39" i="6" s="1"/>
  <c r="H39" i="6" s="1"/>
  <c r="W36" i="6"/>
  <c r="U36" i="6" s="1"/>
  <c r="H36" i="6" s="1"/>
  <c r="W33" i="6"/>
  <c r="U33" i="6"/>
  <c r="H33" i="6" s="1"/>
  <c r="W30" i="6"/>
  <c r="U30" i="6"/>
  <c r="H30" i="6" s="1"/>
  <c r="W25" i="6"/>
  <c r="U25" i="6"/>
  <c r="H25" i="6" s="1"/>
  <c r="W22" i="6"/>
  <c r="U22" i="6" s="1"/>
  <c r="H22" i="6" s="1"/>
  <c r="W19" i="6"/>
  <c r="U19" i="6" s="1"/>
  <c r="H19" i="6" s="1"/>
  <c r="W16" i="6"/>
  <c r="U16" i="6" s="1"/>
  <c r="H16" i="6" s="1"/>
  <c r="W13" i="6"/>
  <c r="U13" i="6" s="1"/>
  <c r="H13" i="6" s="1"/>
  <c r="W10" i="6"/>
  <c r="U10" i="6" s="1"/>
  <c r="H10" i="6" s="1"/>
  <c r="AO97" i="8"/>
  <c r="A5" i="17"/>
  <c r="AB97" i="8"/>
  <c r="Y9" i="18"/>
  <c r="CE19" i="18"/>
  <c r="CC5" i="18"/>
  <c r="CC41" i="18" s="1"/>
  <c r="CE18" i="18"/>
  <c r="AO80" i="8"/>
  <c r="AO63" i="8"/>
  <c r="AO46" i="8"/>
  <c r="AO29" i="8"/>
  <c r="R26" i="2"/>
  <c r="R23" i="2"/>
  <c r="AW9" i="18"/>
  <c r="CE17" i="18"/>
  <c r="CE16" i="18"/>
  <c r="CE15" i="18"/>
  <c r="CE14" i="18"/>
  <c r="BO18" i="18"/>
  <c r="BW16" i="18"/>
  <c r="BL16" i="18"/>
  <c r="CC9" i="18"/>
  <c r="CC7" i="18"/>
  <c r="BL14" i="18"/>
  <c r="BN7" i="18"/>
  <c r="AT7" i="18"/>
  <c r="AA7" i="18"/>
  <c r="L7" i="18"/>
  <c r="AT5" i="18"/>
  <c r="M5" i="18"/>
  <c r="AN8" i="8"/>
  <c r="AN7" i="8"/>
  <c r="BK110" i="8"/>
  <c r="AB80" i="8"/>
  <c r="BK93" i="8" s="1"/>
  <c r="AB63" i="8"/>
  <c r="BK76" i="8" s="1"/>
  <c r="AB46" i="8"/>
  <c r="BK58" i="8"/>
  <c r="AB29" i="8"/>
  <c r="BK42" i="8"/>
  <c r="R42" i="8" s="1"/>
  <c r="AB12" i="8"/>
  <c r="BK25" i="8"/>
  <c r="R25" i="8" s="1"/>
  <c r="AT11" i="8"/>
  <c r="AT9" i="8"/>
  <c r="AT8" i="8"/>
  <c r="AT7" i="8"/>
  <c r="AT5" i="8"/>
  <c r="AO7" i="8"/>
  <c r="F7" i="8"/>
  <c r="AO8" i="8"/>
  <c r="AT12" i="8" s="1"/>
  <c r="U5" i="6"/>
  <c r="H5" i="6"/>
  <c r="W5" i="6"/>
  <c r="C34" i="5"/>
  <c r="C35" i="5"/>
  <c r="AO27" i="5"/>
  <c r="AO26" i="5"/>
  <c r="AO23" i="5"/>
  <c r="AO21" i="5"/>
  <c r="AO19" i="5"/>
  <c r="AO18" i="5"/>
  <c r="AO16" i="5"/>
  <c r="AO15" i="5"/>
  <c r="AO10" i="5"/>
  <c r="AO11" i="5"/>
  <c r="AO9" i="5"/>
  <c r="AN27" i="5"/>
  <c r="AN26" i="5"/>
  <c r="AN23" i="5"/>
  <c r="AN21" i="5"/>
  <c r="AN19" i="5"/>
  <c r="AN18" i="5"/>
  <c r="AN16" i="5"/>
  <c r="AN15" i="5"/>
  <c r="AN11" i="5"/>
  <c r="AN10" i="5"/>
  <c r="AN9" i="5"/>
  <c r="AN40" i="5" s="1"/>
  <c r="C40" i="5" s="1"/>
  <c r="AN39" i="5"/>
  <c r="C39" i="5" s="1"/>
  <c r="AN38" i="5"/>
  <c r="C38" i="5" s="1"/>
  <c r="AN37" i="5"/>
  <c r="C37" i="5" s="1"/>
  <c r="AN36" i="5"/>
  <c r="C36" i="5" s="1"/>
  <c r="AN35" i="5"/>
  <c r="AN34" i="5"/>
  <c r="AN32" i="5"/>
  <c r="C32" i="5"/>
  <c r="AN33" i="5"/>
  <c r="C33" i="5" s="1"/>
  <c r="AQ10" i="5"/>
  <c r="AQ9" i="5"/>
  <c r="R29" i="3"/>
  <c r="K29" i="3" s="1"/>
  <c r="E7" i="3"/>
  <c r="T12" i="3"/>
  <c r="R12" i="3"/>
  <c r="K12" i="3"/>
  <c r="T11" i="3"/>
  <c r="R11" i="3" s="1"/>
  <c r="K11" i="3" s="1"/>
  <c r="T10" i="3"/>
  <c r="R10" i="3" s="1"/>
  <c r="K10" i="3" s="1"/>
  <c r="T9" i="3"/>
  <c r="R9" i="3"/>
  <c r="K9" i="3" s="1"/>
  <c r="T8" i="3"/>
  <c r="R8" i="3"/>
  <c r="K8" i="3" s="1"/>
  <c r="T7" i="3"/>
  <c r="R7" i="3"/>
  <c r="K7" i="3"/>
  <c r="P38" i="2"/>
  <c r="P35" i="2"/>
  <c r="P32" i="2"/>
  <c r="P29" i="2"/>
  <c r="P26" i="2"/>
  <c r="L26" i="2" s="1"/>
  <c r="I26" i="2" s="1"/>
  <c r="P23" i="2"/>
  <c r="N38" i="2"/>
  <c r="R38" i="2" s="1"/>
  <c r="N35" i="2"/>
  <c r="R35" i="2" s="1"/>
  <c r="N32" i="2"/>
  <c r="N29" i="2"/>
  <c r="L16" i="2"/>
  <c r="I16" i="2"/>
  <c r="L15" i="2"/>
  <c r="L14" i="2"/>
  <c r="I15" i="2"/>
  <c r="I14" i="2"/>
  <c r="L6" i="2"/>
  <c r="I6" i="2" s="1"/>
  <c r="L7" i="2"/>
  <c r="I7" i="2"/>
  <c r="L8" i="2"/>
  <c r="I8" i="2" s="1"/>
  <c r="L5" i="2"/>
  <c r="I5" i="2"/>
  <c r="D44" i="2"/>
  <c r="AO5" i="8" s="1"/>
  <c r="B70" i="18"/>
  <c r="B60" i="18"/>
  <c r="B55" i="18"/>
  <c r="B51" i="18"/>
  <c r="B39" i="18"/>
  <c r="B21" i="18"/>
  <c r="B3" i="18"/>
  <c r="B11" i="18"/>
  <c r="B19" i="18"/>
  <c r="B18" i="18"/>
  <c r="B17" i="18"/>
  <c r="B16" i="18"/>
  <c r="B15" i="18"/>
  <c r="B14" i="18"/>
  <c r="CC19" i="18"/>
  <c r="H29" i="18" s="1"/>
  <c r="CC18" i="18"/>
  <c r="BB18" i="18"/>
  <c r="CC17" i="18"/>
  <c r="AO17" i="18" s="1"/>
  <c r="CC16" i="18"/>
  <c r="R16" i="18"/>
  <c r="CC15" i="18"/>
  <c r="AO15" i="18" s="1"/>
  <c r="CC14" i="18"/>
  <c r="AO14" i="18"/>
  <c r="C5" i="21"/>
  <c r="L32" i="21" s="1"/>
  <c r="B37" i="21"/>
  <c r="B36" i="21"/>
  <c r="B35" i="21"/>
  <c r="B34" i="21"/>
  <c r="B33" i="21"/>
  <c r="B32" i="21"/>
  <c r="F22" i="21"/>
  <c r="D58" i="18" s="1"/>
  <c r="E15" i="21"/>
  <c r="AM53" i="18"/>
  <c r="D15" i="21"/>
  <c r="Y53" i="18"/>
  <c r="J19" i="5"/>
  <c r="J18" i="5"/>
  <c r="AA18" i="5"/>
  <c r="AT31" i="18" s="1"/>
  <c r="C9" i="21"/>
  <c r="C10" i="21"/>
  <c r="K37" i="21"/>
  <c r="AS68" i="18"/>
  <c r="C8" i="21"/>
  <c r="F35" i="21" s="1"/>
  <c r="F66" i="18" s="1"/>
  <c r="C7" i="21"/>
  <c r="L34" i="21"/>
  <c r="C6" i="21"/>
  <c r="L33" i="21" s="1"/>
  <c r="B10" i="21"/>
  <c r="B9" i="21"/>
  <c r="B8" i="21"/>
  <c r="B7" i="21"/>
  <c r="B6" i="21"/>
  <c r="B5" i="21"/>
  <c r="E29" i="3"/>
  <c r="E22" i="21" s="1"/>
  <c r="E19" i="3"/>
  <c r="I19" i="3"/>
  <c r="E20" i="3"/>
  <c r="I20" i="3" s="1"/>
  <c r="E21" i="3"/>
  <c r="I21" i="3" s="1"/>
  <c r="E22" i="3"/>
  <c r="I22" i="3" s="1"/>
  <c r="E18" i="3"/>
  <c r="I18" i="3"/>
  <c r="E8" i="3"/>
  <c r="E9" i="3"/>
  <c r="H20" i="3" s="1"/>
  <c r="G34" i="21"/>
  <c r="L65" i="18"/>
  <c r="E10" i="3"/>
  <c r="E11" i="3"/>
  <c r="H22" i="3"/>
  <c r="H19" i="3"/>
  <c r="H21" i="3"/>
  <c r="H18" i="3"/>
  <c r="G19" i="3"/>
  <c r="G20" i="3"/>
  <c r="G21" i="3"/>
  <c r="G22" i="3"/>
  <c r="G18" i="3"/>
  <c r="H34" i="21"/>
  <c r="B1" i="18"/>
  <c r="A321" i="17"/>
  <c r="B321" i="17"/>
  <c r="A322" i="17"/>
  <c r="B322" i="17"/>
  <c r="A323" i="17"/>
  <c r="B323" i="17"/>
  <c r="A324" i="17"/>
  <c r="B324" i="17"/>
  <c r="A325" i="17"/>
  <c r="B325" i="17"/>
  <c r="A326" i="17"/>
  <c r="B326" i="17"/>
  <c r="A327" i="17"/>
  <c r="B327" i="17"/>
  <c r="A328" i="17"/>
  <c r="B328" i="17"/>
  <c r="A329" i="17"/>
  <c r="B329" i="17"/>
  <c r="A330" i="17"/>
  <c r="B330" i="17"/>
  <c r="A331" i="17"/>
  <c r="B331" i="17"/>
  <c r="A332" i="17"/>
  <c r="B332" i="17"/>
  <c r="A333" i="17"/>
  <c r="B333" i="17"/>
  <c r="A334" i="17"/>
  <c r="B334" i="17"/>
  <c r="A335" i="17"/>
  <c r="B335" i="17"/>
  <c r="A336" i="17"/>
  <c r="B336" i="17"/>
  <c r="A337" i="17"/>
  <c r="B337" i="17"/>
  <c r="A338" i="17"/>
  <c r="B338" i="17"/>
  <c r="A339" i="17"/>
  <c r="B339" i="17"/>
  <c r="A340" i="17"/>
  <c r="B340" i="17"/>
  <c r="A341" i="17"/>
  <c r="B341" i="17"/>
  <c r="A342" i="17"/>
  <c r="B342" i="17"/>
  <c r="A343" i="17"/>
  <c r="B343" i="17"/>
  <c r="A344" i="17"/>
  <c r="B344" i="17"/>
  <c r="A345" i="17"/>
  <c r="B345" i="17"/>
  <c r="A346" i="17"/>
  <c r="B346" i="17"/>
  <c r="A347" i="17"/>
  <c r="B347" i="17"/>
  <c r="A348" i="17"/>
  <c r="B348" i="17"/>
  <c r="A349" i="17"/>
  <c r="B349" i="17"/>
  <c r="A350" i="17"/>
  <c r="B350" i="17"/>
  <c r="A351" i="17"/>
  <c r="B351" i="17"/>
  <c r="A352" i="17"/>
  <c r="B352" i="17"/>
  <c r="A353" i="17"/>
  <c r="B353" i="17"/>
  <c r="A354" i="17"/>
  <c r="B354" i="17"/>
  <c r="A355" i="17"/>
  <c r="B355" i="17"/>
  <c r="A356" i="17"/>
  <c r="B356" i="17"/>
  <c r="A357" i="17"/>
  <c r="B357" i="17"/>
  <c r="A358" i="17"/>
  <c r="B358" i="17"/>
  <c r="A359" i="17"/>
  <c r="B359" i="17"/>
  <c r="A360" i="17"/>
  <c r="B360" i="17"/>
  <c r="A361" i="17"/>
  <c r="B361" i="17"/>
  <c r="A362" i="17"/>
  <c r="B362" i="17"/>
  <c r="A363" i="17"/>
  <c r="B363" i="17"/>
  <c r="D363" i="17"/>
  <c r="H363" i="17" s="1"/>
  <c r="E363" i="17"/>
  <c r="A364" i="17"/>
  <c r="B364" i="17"/>
  <c r="D364" i="17"/>
  <c r="E364" i="17"/>
  <c r="A365" i="17"/>
  <c r="B365" i="17"/>
  <c r="D365" i="17"/>
  <c r="H365" i="17" s="1"/>
  <c r="E365" i="17"/>
  <c r="A366" i="17"/>
  <c r="B366" i="17"/>
  <c r="D366" i="17"/>
  <c r="E366" i="17"/>
  <c r="A367" i="17"/>
  <c r="B367" i="17"/>
  <c r="D367" i="17"/>
  <c r="H367" i="17" s="1"/>
  <c r="E367" i="17"/>
  <c r="A368" i="17"/>
  <c r="B368" i="17"/>
  <c r="D368" i="17"/>
  <c r="E368" i="17"/>
  <c r="A369" i="17"/>
  <c r="B369" i="17"/>
  <c r="D369" i="17"/>
  <c r="H369" i="17" s="1"/>
  <c r="E369" i="17"/>
  <c r="A370" i="17"/>
  <c r="B370" i="17"/>
  <c r="D370" i="17"/>
  <c r="E370" i="17"/>
  <c r="A371" i="17"/>
  <c r="B371" i="17"/>
  <c r="D371" i="17"/>
  <c r="H371" i="17" s="1"/>
  <c r="E371" i="17"/>
  <c r="A372" i="17"/>
  <c r="B372" i="17"/>
  <c r="D372" i="17"/>
  <c r="E372" i="17"/>
  <c r="A373" i="17"/>
  <c r="B373" i="17"/>
  <c r="D373" i="17"/>
  <c r="H373" i="17" s="1"/>
  <c r="E373" i="17"/>
  <c r="A374" i="17"/>
  <c r="B374" i="17"/>
  <c r="D374" i="17"/>
  <c r="E374" i="17"/>
  <c r="A375" i="17"/>
  <c r="B375" i="17"/>
  <c r="D375" i="17"/>
  <c r="H375" i="17" s="1"/>
  <c r="E375" i="17"/>
  <c r="A376" i="17"/>
  <c r="B376" i="17"/>
  <c r="D376" i="17"/>
  <c r="E376" i="17"/>
  <c r="A377" i="17"/>
  <c r="B377" i="17"/>
  <c r="D377" i="17"/>
  <c r="H377" i="17" s="1"/>
  <c r="E377" i="17"/>
  <c r="A378" i="17"/>
  <c r="B378" i="17"/>
  <c r="D378" i="17"/>
  <c r="E378" i="17"/>
  <c r="A379" i="17"/>
  <c r="B379" i="17"/>
  <c r="D379" i="17"/>
  <c r="H379" i="17" s="1"/>
  <c r="E379" i="17"/>
  <c r="B320" i="17"/>
  <c r="A320" i="17"/>
  <c r="A258" i="17"/>
  <c r="B258" i="17"/>
  <c r="A259" i="17"/>
  <c r="B259" i="17"/>
  <c r="A260" i="17"/>
  <c r="B260" i="17"/>
  <c r="A261" i="17"/>
  <c r="B261" i="17"/>
  <c r="A262" i="17"/>
  <c r="B262" i="17"/>
  <c r="A263" i="17"/>
  <c r="B263" i="17"/>
  <c r="A264" i="17"/>
  <c r="B264" i="17"/>
  <c r="A265" i="17"/>
  <c r="B265" i="17"/>
  <c r="A266" i="17"/>
  <c r="B266" i="17"/>
  <c r="A267" i="17"/>
  <c r="B267" i="17"/>
  <c r="A268" i="17"/>
  <c r="B268" i="17"/>
  <c r="A269" i="17"/>
  <c r="B269" i="17"/>
  <c r="A270" i="17"/>
  <c r="B270" i="17"/>
  <c r="A271" i="17"/>
  <c r="B271" i="17"/>
  <c r="A272" i="17"/>
  <c r="B272" i="17"/>
  <c r="A273" i="17"/>
  <c r="B273" i="17"/>
  <c r="A274" i="17"/>
  <c r="B274" i="17"/>
  <c r="A275" i="17"/>
  <c r="B275" i="17"/>
  <c r="A276" i="17"/>
  <c r="B276" i="17"/>
  <c r="A277" i="17"/>
  <c r="B277" i="17"/>
  <c r="A278" i="17"/>
  <c r="B278" i="17"/>
  <c r="A279" i="17"/>
  <c r="B279" i="17"/>
  <c r="A280" i="17"/>
  <c r="B280" i="17"/>
  <c r="A281" i="17"/>
  <c r="B281" i="17"/>
  <c r="A282" i="17"/>
  <c r="B282" i="17"/>
  <c r="A283" i="17"/>
  <c r="B283" i="17"/>
  <c r="A284" i="17"/>
  <c r="B284" i="17"/>
  <c r="A285" i="17"/>
  <c r="B285" i="17"/>
  <c r="A286" i="17"/>
  <c r="B286" i="17"/>
  <c r="A287" i="17"/>
  <c r="B287" i="17"/>
  <c r="A288" i="17"/>
  <c r="B288" i="17"/>
  <c r="A289" i="17"/>
  <c r="B289" i="17"/>
  <c r="A290" i="17"/>
  <c r="B290" i="17"/>
  <c r="A291" i="17"/>
  <c r="B291" i="17"/>
  <c r="A292" i="17"/>
  <c r="B292" i="17"/>
  <c r="A293" i="17"/>
  <c r="B293" i="17"/>
  <c r="A294" i="17"/>
  <c r="B294" i="17"/>
  <c r="A295" i="17"/>
  <c r="B295" i="17"/>
  <c r="A296" i="17"/>
  <c r="B296" i="17"/>
  <c r="A297" i="17"/>
  <c r="B297" i="17"/>
  <c r="A298" i="17"/>
  <c r="B298" i="17"/>
  <c r="A299" i="17"/>
  <c r="B299" i="17"/>
  <c r="A300" i="17"/>
  <c r="B300" i="17"/>
  <c r="D300" i="17"/>
  <c r="E300" i="17"/>
  <c r="A301" i="17"/>
  <c r="B301" i="17"/>
  <c r="D301" i="17"/>
  <c r="E301" i="17"/>
  <c r="A302" i="17"/>
  <c r="B302" i="17"/>
  <c r="D302" i="17"/>
  <c r="E302" i="17"/>
  <c r="A303" i="17"/>
  <c r="B303" i="17"/>
  <c r="D303" i="17"/>
  <c r="E303" i="17"/>
  <c r="A304" i="17"/>
  <c r="B304" i="17"/>
  <c r="D304" i="17"/>
  <c r="E304" i="17"/>
  <c r="A305" i="17"/>
  <c r="B305" i="17"/>
  <c r="D305" i="17"/>
  <c r="E305" i="17"/>
  <c r="A306" i="17"/>
  <c r="B306" i="17"/>
  <c r="D306" i="17"/>
  <c r="E306" i="17"/>
  <c r="A307" i="17"/>
  <c r="B307" i="17"/>
  <c r="D307" i="17"/>
  <c r="E307" i="17"/>
  <c r="A308" i="17"/>
  <c r="B308" i="17"/>
  <c r="D308" i="17"/>
  <c r="E308" i="17"/>
  <c r="A309" i="17"/>
  <c r="B309" i="17"/>
  <c r="D309" i="17"/>
  <c r="E309" i="17"/>
  <c r="A310" i="17"/>
  <c r="B310" i="17"/>
  <c r="D310" i="17"/>
  <c r="E310" i="17"/>
  <c r="A311" i="17"/>
  <c r="B311" i="17"/>
  <c r="D311" i="17"/>
  <c r="E311" i="17"/>
  <c r="A312" i="17"/>
  <c r="B312" i="17"/>
  <c r="D312" i="17"/>
  <c r="E312" i="17"/>
  <c r="A313" i="17"/>
  <c r="B313" i="17"/>
  <c r="D313" i="17"/>
  <c r="E313" i="17"/>
  <c r="A314" i="17"/>
  <c r="B314" i="17"/>
  <c r="D314" i="17"/>
  <c r="E314" i="17"/>
  <c r="A315" i="17"/>
  <c r="B315" i="17"/>
  <c r="D315" i="17"/>
  <c r="E315" i="17"/>
  <c r="A316" i="17"/>
  <c r="B316" i="17"/>
  <c r="D316" i="17"/>
  <c r="E316" i="17"/>
  <c r="B257" i="17"/>
  <c r="A257" i="17"/>
  <c r="A195" i="17"/>
  <c r="B195" i="17"/>
  <c r="A196" i="17"/>
  <c r="B196" i="17"/>
  <c r="A197" i="17"/>
  <c r="B197" i="17"/>
  <c r="A198" i="17"/>
  <c r="B198" i="17"/>
  <c r="A199" i="17"/>
  <c r="B199" i="17"/>
  <c r="A200" i="17"/>
  <c r="B200" i="17"/>
  <c r="A201" i="17"/>
  <c r="B201" i="17"/>
  <c r="A202" i="17"/>
  <c r="B202" i="17"/>
  <c r="A203" i="17"/>
  <c r="B203" i="17"/>
  <c r="A204" i="17"/>
  <c r="B204" i="17"/>
  <c r="A205" i="17"/>
  <c r="B205" i="17"/>
  <c r="A206" i="17"/>
  <c r="B206" i="17"/>
  <c r="A207" i="17"/>
  <c r="B207" i="17"/>
  <c r="A208" i="17"/>
  <c r="B208" i="17"/>
  <c r="A209" i="17"/>
  <c r="B209" i="17"/>
  <c r="A210" i="17"/>
  <c r="B210" i="17"/>
  <c r="A211" i="17"/>
  <c r="B211" i="17"/>
  <c r="A212" i="17"/>
  <c r="B212" i="17"/>
  <c r="A213" i="17"/>
  <c r="B213" i="17"/>
  <c r="A214" i="17"/>
  <c r="B214" i="17"/>
  <c r="A215" i="17"/>
  <c r="B215" i="17"/>
  <c r="A216" i="17"/>
  <c r="B216" i="17"/>
  <c r="A217" i="17"/>
  <c r="B217" i="17"/>
  <c r="A218" i="17"/>
  <c r="B218" i="17"/>
  <c r="A219" i="17"/>
  <c r="B219" i="17"/>
  <c r="A220" i="17"/>
  <c r="B220" i="17"/>
  <c r="A221" i="17"/>
  <c r="B221" i="17"/>
  <c r="A222" i="17"/>
  <c r="B222" i="17"/>
  <c r="A223" i="17"/>
  <c r="B223" i="17"/>
  <c r="A224" i="17"/>
  <c r="B224" i="17"/>
  <c r="A225" i="17"/>
  <c r="B225" i="17"/>
  <c r="A226" i="17"/>
  <c r="B226" i="17"/>
  <c r="A227" i="17"/>
  <c r="B227" i="17"/>
  <c r="A228" i="17"/>
  <c r="B228" i="17"/>
  <c r="A229" i="17"/>
  <c r="B229" i="17"/>
  <c r="A230" i="17"/>
  <c r="B230" i="17"/>
  <c r="A231" i="17"/>
  <c r="B231" i="17"/>
  <c r="A232" i="17"/>
  <c r="B232" i="17"/>
  <c r="A233" i="17"/>
  <c r="B233" i="17"/>
  <c r="A234" i="17"/>
  <c r="B234" i="17"/>
  <c r="A235" i="17"/>
  <c r="B235" i="17"/>
  <c r="A236" i="17"/>
  <c r="B236" i="17"/>
  <c r="A237" i="17"/>
  <c r="B237" i="17"/>
  <c r="E237" i="17"/>
  <c r="A238" i="17"/>
  <c r="B238" i="17"/>
  <c r="E238" i="17"/>
  <c r="A239" i="17"/>
  <c r="B239" i="17"/>
  <c r="E239" i="17"/>
  <c r="A240" i="17"/>
  <c r="B240" i="17"/>
  <c r="E240" i="17"/>
  <c r="A241" i="17"/>
  <c r="B241" i="17"/>
  <c r="E241" i="17"/>
  <c r="A242" i="17"/>
  <c r="B242" i="17"/>
  <c r="E242" i="17"/>
  <c r="A243" i="17"/>
  <c r="B243" i="17"/>
  <c r="E243" i="17"/>
  <c r="A244" i="17"/>
  <c r="B244" i="17"/>
  <c r="E244" i="17"/>
  <c r="A245" i="17"/>
  <c r="B245" i="17"/>
  <c r="E245" i="17"/>
  <c r="A246" i="17"/>
  <c r="B246" i="17"/>
  <c r="E246" i="17"/>
  <c r="A247" i="17"/>
  <c r="B247" i="17"/>
  <c r="E247" i="17"/>
  <c r="A248" i="17"/>
  <c r="B248" i="17"/>
  <c r="E248" i="17"/>
  <c r="A249" i="17"/>
  <c r="B249" i="17"/>
  <c r="E249" i="17"/>
  <c r="A250" i="17"/>
  <c r="B250" i="17"/>
  <c r="E250" i="17"/>
  <c r="A251" i="17"/>
  <c r="B251" i="17"/>
  <c r="E251" i="17"/>
  <c r="A252" i="17"/>
  <c r="B252" i="17"/>
  <c r="E252" i="17"/>
  <c r="A253" i="17"/>
  <c r="B253" i="17"/>
  <c r="E253" i="17"/>
  <c r="B194" i="17"/>
  <c r="A194" i="17"/>
  <c r="A193" i="17"/>
  <c r="A132" i="17"/>
  <c r="B132" i="17"/>
  <c r="A133" i="17"/>
  <c r="B133" i="17"/>
  <c r="A134" i="17"/>
  <c r="B134" i="17"/>
  <c r="A135" i="17"/>
  <c r="B135" i="17"/>
  <c r="A136" i="17"/>
  <c r="B136" i="17"/>
  <c r="A137" i="17"/>
  <c r="B137" i="17"/>
  <c r="A138" i="17"/>
  <c r="B138" i="17"/>
  <c r="A139" i="17"/>
  <c r="B139" i="17"/>
  <c r="A140" i="17"/>
  <c r="B140" i="17"/>
  <c r="A141" i="17"/>
  <c r="B141" i="17"/>
  <c r="A142" i="17"/>
  <c r="B142" i="17"/>
  <c r="A143" i="17"/>
  <c r="B143" i="17"/>
  <c r="A144" i="17"/>
  <c r="B144" i="17"/>
  <c r="A145" i="17"/>
  <c r="B145" i="17"/>
  <c r="A146" i="17"/>
  <c r="B146" i="17"/>
  <c r="A147" i="17"/>
  <c r="B147" i="17"/>
  <c r="A148" i="17"/>
  <c r="B148" i="17"/>
  <c r="A149" i="17"/>
  <c r="B149" i="17"/>
  <c r="A150" i="17"/>
  <c r="B150" i="17"/>
  <c r="A151" i="17"/>
  <c r="B151" i="17"/>
  <c r="A152" i="17"/>
  <c r="B152" i="17"/>
  <c r="A153" i="17"/>
  <c r="B153" i="17"/>
  <c r="A154" i="17"/>
  <c r="B154" i="17"/>
  <c r="A155" i="17"/>
  <c r="B155" i="17"/>
  <c r="A156" i="17"/>
  <c r="B156" i="17"/>
  <c r="A157" i="17"/>
  <c r="B157" i="17"/>
  <c r="A158" i="17"/>
  <c r="B158" i="17"/>
  <c r="A159" i="17"/>
  <c r="B159" i="17"/>
  <c r="A160" i="17"/>
  <c r="B160" i="17"/>
  <c r="A161" i="17"/>
  <c r="B161" i="17"/>
  <c r="A162" i="17"/>
  <c r="B162" i="17"/>
  <c r="A163" i="17"/>
  <c r="B163" i="17"/>
  <c r="A164" i="17"/>
  <c r="B164" i="17"/>
  <c r="A165" i="17"/>
  <c r="B165" i="17"/>
  <c r="A166" i="17"/>
  <c r="B166" i="17"/>
  <c r="A167" i="17"/>
  <c r="B167" i="17"/>
  <c r="A168" i="17"/>
  <c r="B168" i="17"/>
  <c r="A169" i="17"/>
  <c r="B169" i="17"/>
  <c r="A170" i="17"/>
  <c r="B170" i="17"/>
  <c r="A171" i="17"/>
  <c r="B171" i="17"/>
  <c r="A172" i="17"/>
  <c r="B172" i="17"/>
  <c r="A173" i="17"/>
  <c r="B173" i="17"/>
  <c r="A174" i="17"/>
  <c r="B174" i="17"/>
  <c r="D174" i="17"/>
  <c r="H174" i="17" s="1"/>
  <c r="E174" i="17"/>
  <c r="A175" i="17"/>
  <c r="B175" i="17"/>
  <c r="D175" i="17"/>
  <c r="H175" i="17"/>
  <c r="E175" i="17"/>
  <c r="A176" i="17"/>
  <c r="B176" i="17"/>
  <c r="D176" i="17"/>
  <c r="H176" i="17" s="1"/>
  <c r="E176" i="17"/>
  <c r="A177" i="17"/>
  <c r="B177" i="17"/>
  <c r="D177" i="17"/>
  <c r="H177" i="17"/>
  <c r="E177" i="17"/>
  <c r="A178" i="17"/>
  <c r="B178" i="17"/>
  <c r="D178" i="17"/>
  <c r="H178" i="17" s="1"/>
  <c r="E178" i="17"/>
  <c r="A179" i="17"/>
  <c r="B179" i="17"/>
  <c r="D179" i="17"/>
  <c r="H179" i="17" s="1"/>
  <c r="E179" i="17"/>
  <c r="A180" i="17"/>
  <c r="B180" i="17"/>
  <c r="D180" i="17"/>
  <c r="H180" i="17"/>
  <c r="E180" i="17"/>
  <c r="A181" i="17"/>
  <c r="B181" i="17"/>
  <c r="D181" i="17"/>
  <c r="H181" i="17" s="1"/>
  <c r="E181" i="17"/>
  <c r="A182" i="17"/>
  <c r="B182" i="17"/>
  <c r="D182" i="17"/>
  <c r="H182" i="17" s="1"/>
  <c r="E182" i="17"/>
  <c r="A183" i="17"/>
  <c r="B183" i="17"/>
  <c r="D183" i="17"/>
  <c r="H183" i="17"/>
  <c r="E183" i="17"/>
  <c r="A184" i="17"/>
  <c r="B184" i="17"/>
  <c r="D184" i="17"/>
  <c r="H184" i="17" s="1"/>
  <c r="E184" i="17"/>
  <c r="A185" i="17"/>
  <c r="B185" i="17"/>
  <c r="D185" i="17"/>
  <c r="H185" i="17"/>
  <c r="E185" i="17"/>
  <c r="A186" i="17"/>
  <c r="B186" i="17"/>
  <c r="D186" i="17"/>
  <c r="H186" i="17" s="1"/>
  <c r="E186" i="17"/>
  <c r="A187" i="17"/>
  <c r="B187" i="17"/>
  <c r="D187" i="17"/>
  <c r="H187" i="17" s="1"/>
  <c r="E187" i="17"/>
  <c r="A188" i="17"/>
  <c r="B188" i="17"/>
  <c r="D188" i="17"/>
  <c r="H188" i="17"/>
  <c r="E188" i="17"/>
  <c r="A189" i="17"/>
  <c r="B189" i="17"/>
  <c r="D189" i="17"/>
  <c r="H189" i="17" s="1"/>
  <c r="E189" i="17"/>
  <c r="A190" i="17"/>
  <c r="B190" i="17"/>
  <c r="D190" i="17"/>
  <c r="H190" i="17" s="1"/>
  <c r="E190" i="17"/>
  <c r="B131" i="17"/>
  <c r="A131" i="17"/>
  <c r="A319" i="17"/>
  <c r="A256" i="17"/>
  <c r="A130" i="17"/>
  <c r="G379" i="17"/>
  <c r="G378" i="17"/>
  <c r="H378" i="17"/>
  <c r="G377" i="17"/>
  <c r="G376" i="17"/>
  <c r="H376" i="17"/>
  <c r="G375" i="17"/>
  <c r="G374" i="17"/>
  <c r="H374" i="17"/>
  <c r="G373" i="17"/>
  <c r="G372" i="17"/>
  <c r="H372" i="17"/>
  <c r="G371" i="17"/>
  <c r="G370" i="17"/>
  <c r="H370" i="17"/>
  <c r="G369" i="17"/>
  <c r="G368" i="17"/>
  <c r="H368" i="17"/>
  <c r="G367" i="17"/>
  <c r="G366" i="17"/>
  <c r="H366" i="17"/>
  <c r="G365" i="17"/>
  <c r="G364" i="17"/>
  <c r="H364" i="17"/>
  <c r="G363" i="17"/>
  <c r="G362" i="17"/>
  <c r="G361" i="17"/>
  <c r="G360" i="17"/>
  <c r="G359" i="17"/>
  <c r="G358" i="17"/>
  <c r="G357" i="17"/>
  <c r="G356" i="17"/>
  <c r="G355" i="17"/>
  <c r="G354" i="17"/>
  <c r="G353" i="17"/>
  <c r="G352" i="17"/>
  <c r="G351" i="17"/>
  <c r="G350" i="17"/>
  <c r="G349" i="17"/>
  <c r="G348" i="17"/>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6" i="17"/>
  <c r="H316" i="17"/>
  <c r="G315" i="17"/>
  <c r="H315" i="17"/>
  <c r="G314" i="17"/>
  <c r="H314" i="17"/>
  <c r="G313" i="17"/>
  <c r="H313" i="17"/>
  <c r="G312" i="17"/>
  <c r="H312" i="17"/>
  <c r="H311" i="17"/>
  <c r="G310" i="17"/>
  <c r="H310" i="17"/>
  <c r="G309" i="17"/>
  <c r="H309" i="17"/>
  <c r="G308" i="17"/>
  <c r="H308" i="17"/>
  <c r="G307" i="17"/>
  <c r="H307" i="17"/>
  <c r="G306" i="17"/>
  <c r="H306" i="17"/>
  <c r="G305" i="17"/>
  <c r="H305" i="17"/>
  <c r="G304" i="17"/>
  <c r="H304" i="17"/>
  <c r="G303" i="17"/>
  <c r="H303" i="17"/>
  <c r="G302" i="17"/>
  <c r="H302" i="17"/>
  <c r="G301" i="17"/>
  <c r="H301" i="17"/>
  <c r="G300" i="17"/>
  <c r="H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J262" i="17" s="1"/>
  <c r="G262" i="17"/>
  <c r="G261" i="17"/>
  <c r="G260" i="17"/>
  <c r="G259" i="17"/>
  <c r="G258" i="17"/>
  <c r="G257" i="17"/>
  <c r="G253" i="17"/>
  <c r="H253" i="17"/>
  <c r="G252" i="17"/>
  <c r="H252" i="17"/>
  <c r="G251" i="17"/>
  <c r="H251" i="17"/>
  <c r="G250" i="17"/>
  <c r="G249" i="17"/>
  <c r="H249" i="17"/>
  <c r="G248" i="17"/>
  <c r="H248" i="17"/>
  <c r="G247" i="17"/>
  <c r="H247" i="17"/>
  <c r="G246" i="17"/>
  <c r="H246" i="17"/>
  <c r="G245" i="17"/>
  <c r="H245" i="17"/>
  <c r="G244" i="17"/>
  <c r="H244" i="17"/>
  <c r="G243" i="17"/>
  <c r="H243" i="17"/>
  <c r="G242" i="17"/>
  <c r="G241" i="17"/>
  <c r="H241" i="17"/>
  <c r="G240" i="17"/>
  <c r="H240" i="17"/>
  <c r="G239" i="17"/>
  <c r="H239" i="17"/>
  <c r="G238" i="17"/>
  <c r="H238" i="17"/>
  <c r="G237" i="17"/>
  <c r="H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08" i="17"/>
  <c r="G207" i="17"/>
  <c r="G206" i="17"/>
  <c r="G202" i="17"/>
  <c r="G201" i="17"/>
  <c r="G200" i="17"/>
  <c r="G198" i="17"/>
  <c r="G195" i="17"/>
  <c r="G194"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2" i="17"/>
  <c r="G161" i="17"/>
  <c r="G160" i="17"/>
  <c r="G159" i="17"/>
  <c r="G158" i="17"/>
  <c r="G157" i="17"/>
  <c r="G156" i="17"/>
  <c r="G155" i="17"/>
  <c r="G154" i="17"/>
  <c r="G152" i="17"/>
  <c r="G151" i="17"/>
  <c r="G150" i="17"/>
  <c r="G149" i="17"/>
  <c r="G148" i="17"/>
  <c r="G147" i="17"/>
  <c r="G146" i="17"/>
  <c r="G145" i="17"/>
  <c r="G144" i="17"/>
  <c r="G143" i="17"/>
  <c r="G138" i="17"/>
  <c r="G137" i="17"/>
  <c r="G136" i="17"/>
  <c r="G135" i="17"/>
  <c r="G132" i="17"/>
  <c r="G131" i="17"/>
  <c r="J71" i="17"/>
  <c r="A69" i="17"/>
  <c r="B69" i="17"/>
  <c r="A70" i="17"/>
  <c r="B70" i="17"/>
  <c r="A71" i="17"/>
  <c r="B71" i="17"/>
  <c r="A72" i="17"/>
  <c r="B72" i="17"/>
  <c r="A73" i="17"/>
  <c r="B73" i="17"/>
  <c r="A74" i="17"/>
  <c r="B74" i="17"/>
  <c r="A75" i="17"/>
  <c r="B75" i="17"/>
  <c r="A76" i="17"/>
  <c r="B76" i="17"/>
  <c r="A77" i="17"/>
  <c r="B77" i="17"/>
  <c r="A78" i="17"/>
  <c r="B78" i="17"/>
  <c r="A79" i="17"/>
  <c r="B79" i="17"/>
  <c r="A80" i="17"/>
  <c r="B80" i="17"/>
  <c r="A81" i="17"/>
  <c r="B81" i="17"/>
  <c r="A82" i="17"/>
  <c r="B82" i="17"/>
  <c r="A83" i="17"/>
  <c r="B83" i="17"/>
  <c r="A84" i="17"/>
  <c r="B84" i="17"/>
  <c r="A85" i="17"/>
  <c r="B85" i="17"/>
  <c r="A86" i="17"/>
  <c r="B86" i="17"/>
  <c r="A87" i="17"/>
  <c r="B87" i="17"/>
  <c r="A88" i="17"/>
  <c r="B88" i="17"/>
  <c r="A89" i="17"/>
  <c r="B89" i="17"/>
  <c r="A90" i="17"/>
  <c r="B90" i="17"/>
  <c r="A91" i="17"/>
  <c r="B91" i="17"/>
  <c r="A92" i="17"/>
  <c r="B92" i="17"/>
  <c r="A93" i="17"/>
  <c r="B93" i="17"/>
  <c r="A94" i="17"/>
  <c r="B94" i="17"/>
  <c r="A95" i="17"/>
  <c r="B95" i="17"/>
  <c r="A96" i="17"/>
  <c r="B96" i="17"/>
  <c r="A97" i="17"/>
  <c r="B97" i="17"/>
  <c r="A98" i="17"/>
  <c r="B98" i="17"/>
  <c r="A99" i="17"/>
  <c r="B99" i="17"/>
  <c r="A100" i="17"/>
  <c r="B100" i="17"/>
  <c r="A101" i="17"/>
  <c r="B101" i="17"/>
  <c r="A102" i="17"/>
  <c r="B102" i="17"/>
  <c r="A103" i="17"/>
  <c r="B103" i="17"/>
  <c r="A104" i="17"/>
  <c r="B104" i="17"/>
  <c r="A105" i="17"/>
  <c r="B105" i="17"/>
  <c r="A106" i="17"/>
  <c r="B106" i="17"/>
  <c r="A107" i="17"/>
  <c r="B107" i="17"/>
  <c r="A108" i="17"/>
  <c r="B108" i="17"/>
  <c r="A109" i="17"/>
  <c r="B109" i="17"/>
  <c r="A110" i="17"/>
  <c r="B110" i="17"/>
  <c r="A111" i="17"/>
  <c r="B111" i="17"/>
  <c r="D111" i="17"/>
  <c r="H111" i="17" s="1"/>
  <c r="E111" i="17"/>
  <c r="A112" i="17"/>
  <c r="B112" i="17"/>
  <c r="D112" i="17"/>
  <c r="H112" i="17"/>
  <c r="E112" i="17"/>
  <c r="A113" i="17"/>
  <c r="B113" i="17"/>
  <c r="D113" i="17"/>
  <c r="H113" i="17" s="1"/>
  <c r="E113" i="17"/>
  <c r="A114" i="17"/>
  <c r="B114" i="17"/>
  <c r="D114" i="17"/>
  <c r="H114" i="17"/>
  <c r="E114" i="17"/>
  <c r="A115" i="17"/>
  <c r="B115" i="17"/>
  <c r="D115" i="17"/>
  <c r="H115" i="17" s="1"/>
  <c r="E115" i="17"/>
  <c r="A116" i="17"/>
  <c r="B116" i="17"/>
  <c r="D116" i="17"/>
  <c r="H116" i="17"/>
  <c r="E116" i="17"/>
  <c r="A117" i="17"/>
  <c r="B117" i="17"/>
  <c r="D117" i="17"/>
  <c r="H117" i="17"/>
  <c r="E117" i="17"/>
  <c r="A118" i="17"/>
  <c r="B118" i="17"/>
  <c r="D118" i="17"/>
  <c r="H118" i="17"/>
  <c r="E118" i="17"/>
  <c r="A119" i="17"/>
  <c r="B119" i="17"/>
  <c r="D119" i="17"/>
  <c r="H119" i="17" s="1"/>
  <c r="E119" i="17"/>
  <c r="A120" i="17"/>
  <c r="B120" i="17"/>
  <c r="D120" i="17"/>
  <c r="H120" i="17"/>
  <c r="E120" i="17"/>
  <c r="A121" i="17"/>
  <c r="B121" i="17"/>
  <c r="D121" i="17"/>
  <c r="H121" i="17" s="1"/>
  <c r="E121" i="17"/>
  <c r="A122" i="17"/>
  <c r="B122" i="17"/>
  <c r="D122" i="17"/>
  <c r="H122" i="17"/>
  <c r="E122" i="17"/>
  <c r="A123" i="17"/>
  <c r="B123" i="17"/>
  <c r="D123" i="17"/>
  <c r="H123" i="17" s="1"/>
  <c r="E123" i="17"/>
  <c r="A124" i="17"/>
  <c r="B124" i="17"/>
  <c r="D124" i="17"/>
  <c r="H124" i="17"/>
  <c r="E124" i="17"/>
  <c r="A125" i="17"/>
  <c r="B125" i="17"/>
  <c r="D125" i="17"/>
  <c r="H125" i="17"/>
  <c r="E125" i="17"/>
  <c r="A126" i="17"/>
  <c r="B126" i="17"/>
  <c r="D126" i="17"/>
  <c r="H126" i="17"/>
  <c r="E126" i="17"/>
  <c r="A127" i="17"/>
  <c r="B127" i="17"/>
  <c r="D127" i="17"/>
  <c r="H127" i="17" s="1"/>
  <c r="E127" i="17"/>
  <c r="B68" i="17"/>
  <c r="A68" i="17"/>
  <c r="A67"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5" i="17"/>
  <c r="G94" i="17"/>
  <c r="G92" i="17"/>
  <c r="G91" i="17"/>
  <c r="G89" i="17"/>
  <c r="G88" i="17"/>
  <c r="G87" i="17"/>
  <c r="G85" i="17"/>
  <c r="G84" i="17"/>
  <c r="G81" i="17"/>
  <c r="G80" i="17"/>
  <c r="G79" i="17"/>
  <c r="G76" i="17"/>
  <c r="G75" i="17"/>
  <c r="G74" i="17"/>
  <c r="G73" i="17"/>
  <c r="G72" i="17"/>
  <c r="G71" i="17"/>
  <c r="G70" i="17"/>
  <c r="G69" i="17"/>
  <c r="G68" i="17"/>
  <c r="A4" i="17"/>
  <c r="J8"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D48" i="17"/>
  <c r="H48" i="17" s="1"/>
  <c r="E48" i="17"/>
  <c r="B49" i="17"/>
  <c r="D49" i="17"/>
  <c r="H49" i="17" s="1"/>
  <c r="E49" i="17"/>
  <c r="B50" i="17"/>
  <c r="D50" i="17"/>
  <c r="E50" i="17"/>
  <c r="B51" i="17"/>
  <c r="D51" i="17"/>
  <c r="H51" i="17" s="1"/>
  <c r="E51" i="17"/>
  <c r="B52" i="17"/>
  <c r="D52" i="17"/>
  <c r="E52" i="17"/>
  <c r="B53" i="17"/>
  <c r="D53" i="17"/>
  <c r="H53" i="17" s="1"/>
  <c r="E53" i="17"/>
  <c r="B54" i="17"/>
  <c r="D54" i="17"/>
  <c r="E54" i="17"/>
  <c r="B55" i="17"/>
  <c r="D55" i="17"/>
  <c r="H55" i="17"/>
  <c r="E55" i="17"/>
  <c r="B56" i="17"/>
  <c r="D56" i="17"/>
  <c r="E56" i="17"/>
  <c r="B57" i="17"/>
  <c r="D57" i="17"/>
  <c r="H57" i="17"/>
  <c r="E57" i="17"/>
  <c r="B58" i="17"/>
  <c r="D58" i="17"/>
  <c r="E58" i="17"/>
  <c r="B59" i="17"/>
  <c r="D59" i="17"/>
  <c r="H59" i="17"/>
  <c r="E59" i="17"/>
  <c r="B60" i="17"/>
  <c r="D60" i="17"/>
  <c r="E60" i="17"/>
  <c r="B61" i="17"/>
  <c r="D61" i="17"/>
  <c r="H61" i="17" s="1"/>
  <c r="E61" i="17"/>
  <c r="B62" i="17"/>
  <c r="D62" i="17"/>
  <c r="H62" i="17" s="1"/>
  <c r="E62" i="17"/>
  <c r="B63" i="17"/>
  <c r="D63" i="17"/>
  <c r="H63" i="17"/>
  <c r="E63" i="17"/>
  <c r="B64" i="17"/>
  <c r="D64" i="17"/>
  <c r="H64" i="17" s="1"/>
  <c r="E64" i="17"/>
  <c r="B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G64" i="17"/>
  <c r="G63" i="17"/>
  <c r="G62" i="17"/>
  <c r="G61" i="17"/>
  <c r="G60" i="17"/>
  <c r="H60" i="17"/>
  <c r="G59" i="17"/>
  <c r="G58" i="17"/>
  <c r="H58" i="17"/>
  <c r="G57" i="17"/>
  <c r="G56" i="17"/>
  <c r="H56" i="17"/>
  <c r="G55" i="17"/>
  <c r="G54" i="17"/>
  <c r="H54" i="17"/>
  <c r="G53" i="17"/>
  <c r="G52" i="17"/>
  <c r="H52" i="17"/>
  <c r="G51" i="17"/>
  <c r="G50" i="17"/>
  <c r="H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5" i="17"/>
  <c r="A1" i="17"/>
  <c r="AB10" i="16"/>
  <c r="Y3" i="16"/>
  <c r="I3" i="16" s="1"/>
  <c r="AB10" i="15"/>
  <c r="AB10" i="14"/>
  <c r="AB10" i="13"/>
  <c r="AB10" i="12"/>
  <c r="Y3" i="12"/>
  <c r="I3" i="12" s="1"/>
  <c r="B3" i="16"/>
  <c r="X60" i="16"/>
  <c r="K60" i="16" s="1"/>
  <c r="E362" i="17" s="1"/>
  <c r="W60" i="16"/>
  <c r="V60" i="16"/>
  <c r="X59" i="16"/>
  <c r="K59" i="16" s="1"/>
  <c r="E361" i="17" s="1"/>
  <c r="V59" i="16"/>
  <c r="W59" i="16" s="1"/>
  <c r="X58" i="16"/>
  <c r="V58" i="16"/>
  <c r="W58" i="16" s="1"/>
  <c r="K58" i="16"/>
  <c r="E360" i="17" s="1"/>
  <c r="X57" i="16"/>
  <c r="K57" i="16" s="1"/>
  <c r="E359" i="17" s="1"/>
  <c r="V57" i="16"/>
  <c r="W57" i="16" s="1"/>
  <c r="X56" i="16"/>
  <c r="K56" i="16"/>
  <c r="E358" i="17" s="1"/>
  <c r="V56" i="16"/>
  <c r="W56" i="16" s="1"/>
  <c r="X55" i="16"/>
  <c r="K55" i="16" s="1"/>
  <c r="E357" i="17" s="1"/>
  <c r="V55" i="16"/>
  <c r="W55" i="16"/>
  <c r="X54" i="16"/>
  <c r="K54" i="16"/>
  <c r="E356" i="17" s="1"/>
  <c r="V54" i="16"/>
  <c r="W54" i="16" s="1"/>
  <c r="X53" i="16"/>
  <c r="V53" i="16"/>
  <c r="W53" i="16"/>
  <c r="X52" i="16"/>
  <c r="V52" i="16"/>
  <c r="W52" i="16" s="1"/>
  <c r="X51" i="16"/>
  <c r="V51" i="16"/>
  <c r="W51" i="16" s="1"/>
  <c r="X50" i="16"/>
  <c r="V50" i="16"/>
  <c r="W50" i="16" s="1"/>
  <c r="X49" i="16"/>
  <c r="K49" i="16" s="1"/>
  <c r="E351" i="17" s="1"/>
  <c r="V49" i="16"/>
  <c r="W49" i="16" s="1"/>
  <c r="X48" i="16"/>
  <c r="V48" i="16"/>
  <c r="W48" i="16" s="1"/>
  <c r="X47" i="16"/>
  <c r="V47" i="16"/>
  <c r="W47" i="16" s="1"/>
  <c r="X46" i="16"/>
  <c r="V46" i="16"/>
  <c r="W46" i="16" s="1"/>
  <c r="X45" i="16"/>
  <c r="K45" i="16" s="1"/>
  <c r="E347" i="17" s="1"/>
  <c r="V45" i="16"/>
  <c r="X44" i="16"/>
  <c r="V44" i="16"/>
  <c r="W44" i="16" s="1"/>
  <c r="X43" i="16"/>
  <c r="V43" i="16"/>
  <c r="W43" i="16" s="1"/>
  <c r="X42" i="16"/>
  <c r="K42" i="16" s="1"/>
  <c r="E344" i="17" s="1"/>
  <c r="V42" i="16"/>
  <c r="X41" i="16"/>
  <c r="V41" i="16"/>
  <c r="W41" i="16" s="1"/>
  <c r="K41" i="16"/>
  <c r="E343" i="17"/>
  <c r="X40" i="16"/>
  <c r="V40" i="16"/>
  <c r="X39" i="16"/>
  <c r="V39" i="16"/>
  <c r="W39" i="16"/>
  <c r="X38" i="16"/>
  <c r="V38" i="16"/>
  <c r="W38" i="16"/>
  <c r="X37" i="16"/>
  <c r="V37" i="16"/>
  <c r="K37" i="16"/>
  <c r="E339" i="17" s="1"/>
  <c r="X36" i="16"/>
  <c r="V36" i="16"/>
  <c r="X35" i="16"/>
  <c r="K35" i="16" s="1"/>
  <c r="E337" i="17" s="1"/>
  <c r="W35" i="16"/>
  <c r="V35" i="16"/>
  <c r="X34" i="16"/>
  <c r="V34" i="16"/>
  <c r="X33" i="16"/>
  <c r="V33" i="16"/>
  <c r="X32" i="16"/>
  <c r="V32" i="16"/>
  <c r="X31" i="16"/>
  <c r="K31" i="16" s="1"/>
  <c r="E333" i="17" s="1"/>
  <c r="V31" i="16"/>
  <c r="W31" i="16"/>
  <c r="X30" i="16"/>
  <c r="K30" i="16"/>
  <c r="E332" i="17" s="1"/>
  <c r="V30" i="16"/>
  <c r="W30" i="16" s="1"/>
  <c r="X29" i="16"/>
  <c r="V29" i="16"/>
  <c r="X28" i="16"/>
  <c r="V28" i="16"/>
  <c r="X27" i="16"/>
  <c r="V27" i="16"/>
  <c r="X26" i="16"/>
  <c r="V26" i="16"/>
  <c r="X25" i="16"/>
  <c r="K25" i="16"/>
  <c r="E327" i="17"/>
  <c r="V25" i="16"/>
  <c r="W25" i="16"/>
  <c r="X24" i="16"/>
  <c r="V24" i="16"/>
  <c r="W24" i="16" s="1"/>
  <c r="X23" i="16"/>
  <c r="V23" i="16"/>
  <c r="W23" i="16" s="1"/>
  <c r="X22" i="16"/>
  <c r="K22" i="16"/>
  <c r="E324" i="17" s="1"/>
  <c r="V22" i="16"/>
  <c r="X21" i="16"/>
  <c r="V21" i="16"/>
  <c r="X20" i="16"/>
  <c r="K20" i="16" s="1"/>
  <c r="E322" i="17" s="1"/>
  <c r="V20" i="16"/>
  <c r="X19" i="16"/>
  <c r="V19" i="16"/>
  <c r="X18" i="16"/>
  <c r="Y18" i="16"/>
  <c r="V18" i="16"/>
  <c r="W18" i="16" s="1"/>
  <c r="Q18" i="16"/>
  <c r="U18" i="16"/>
  <c r="P18" i="16"/>
  <c r="T18" i="16"/>
  <c r="O18" i="16"/>
  <c r="O19" i="16"/>
  <c r="N18" i="16"/>
  <c r="N19" i="16" s="1"/>
  <c r="K18" i="16"/>
  <c r="E320" i="17"/>
  <c r="B3" i="15"/>
  <c r="X60" i="15"/>
  <c r="K60" i="15" s="1"/>
  <c r="E299" i="17" s="1"/>
  <c r="V60" i="15"/>
  <c r="W60" i="15" s="1"/>
  <c r="X59" i="15"/>
  <c r="K59" i="15" s="1"/>
  <c r="E298" i="17" s="1"/>
  <c r="W59" i="15"/>
  <c r="V59" i="15"/>
  <c r="X58" i="15"/>
  <c r="V58" i="15"/>
  <c r="W58" i="15" s="1"/>
  <c r="K58" i="15"/>
  <c r="E297" i="17"/>
  <c r="X57" i="15"/>
  <c r="K57" i="15" s="1"/>
  <c r="E296" i="17" s="1"/>
  <c r="W57" i="15"/>
  <c r="V57" i="15"/>
  <c r="X56" i="15"/>
  <c r="V56" i="15"/>
  <c r="W56" i="15" s="1"/>
  <c r="K56" i="15"/>
  <c r="E295" i="17" s="1"/>
  <c r="X55" i="15"/>
  <c r="K55" i="15" s="1"/>
  <c r="E294" i="17" s="1"/>
  <c r="W55" i="15"/>
  <c r="V55" i="15"/>
  <c r="X54" i="15"/>
  <c r="K54" i="15" s="1"/>
  <c r="E293" i="17" s="1"/>
  <c r="V54" i="15"/>
  <c r="W54" i="15"/>
  <c r="X53" i="15"/>
  <c r="V53" i="15"/>
  <c r="W53" i="15"/>
  <c r="X52" i="15"/>
  <c r="V52" i="15"/>
  <c r="W52" i="15" s="1"/>
  <c r="X51" i="15"/>
  <c r="V51" i="15"/>
  <c r="W51" i="15" s="1"/>
  <c r="X50" i="15"/>
  <c r="V50" i="15"/>
  <c r="W50" i="15" s="1"/>
  <c r="X49" i="15"/>
  <c r="K49" i="15" s="1"/>
  <c r="E288" i="17" s="1"/>
  <c r="V49" i="15"/>
  <c r="W49" i="15" s="1"/>
  <c r="X48" i="15"/>
  <c r="V48" i="15"/>
  <c r="W48" i="15"/>
  <c r="X47" i="15"/>
  <c r="W47" i="15"/>
  <c r="V47" i="15"/>
  <c r="X46" i="15"/>
  <c r="V46" i="15"/>
  <c r="W46" i="15"/>
  <c r="X45" i="15"/>
  <c r="K45" i="15" s="1"/>
  <c r="E284" i="17" s="1"/>
  <c r="V45" i="15"/>
  <c r="X44" i="15"/>
  <c r="V44" i="15"/>
  <c r="W44" i="15" s="1"/>
  <c r="X43" i="15"/>
  <c r="V43" i="15"/>
  <c r="W43" i="15" s="1"/>
  <c r="X42" i="15"/>
  <c r="K42" i="15" s="1"/>
  <c r="E281" i="17" s="1"/>
  <c r="V42" i="15"/>
  <c r="X41" i="15"/>
  <c r="V41" i="15"/>
  <c r="W41" i="15" s="1"/>
  <c r="K41" i="15"/>
  <c r="E280" i="17" s="1"/>
  <c r="X40" i="15"/>
  <c r="K40" i="15" s="1"/>
  <c r="E279" i="17" s="1"/>
  <c r="V40" i="15"/>
  <c r="X39" i="15"/>
  <c r="K39" i="15"/>
  <c r="E278" i="17"/>
  <c r="V39" i="15"/>
  <c r="W39" i="15" s="1"/>
  <c r="X38" i="15"/>
  <c r="W38" i="15"/>
  <c r="V38" i="15"/>
  <c r="X37" i="15"/>
  <c r="V37" i="15"/>
  <c r="K37" i="15"/>
  <c r="E276" i="17" s="1"/>
  <c r="X36" i="15"/>
  <c r="V36" i="15"/>
  <c r="X35" i="15"/>
  <c r="V35" i="15"/>
  <c r="W35" i="15" s="1"/>
  <c r="K35" i="15"/>
  <c r="E274" i="17"/>
  <c r="X34" i="15"/>
  <c r="V34" i="15"/>
  <c r="X33" i="15"/>
  <c r="V33" i="15"/>
  <c r="X32" i="15"/>
  <c r="V32" i="15"/>
  <c r="X31" i="15"/>
  <c r="V31" i="15"/>
  <c r="W31" i="15" s="1"/>
  <c r="X30" i="15"/>
  <c r="K30" i="15" s="1"/>
  <c r="E269" i="17" s="1"/>
  <c r="V30" i="15"/>
  <c r="W30" i="15"/>
  <c r="X29" i="15"/>
  <c r="V29" i="15"/>
  <c r="X28" i="15"/>
  <c r="K28" i="15"/>
  <c r="E267" i="17" s="1"/>
  <c r="V28" i="15"/>
  <c r="X27" i="15"/>
  <c r="V27" i="15"/>
  <c r="X26" i="15"/>
  <c r="V26" i="15"/>
  <c r="X25" i="15"/>
  <c r="K25" i="15"/>
  <c r="E264" i="17" s="1"/>
  <c r="V25" i="15"/>
  <c r="W25" i="15" s="1"/>
  <c r="X24" i="15"/>
  <c r="V24" i="15"/>
  <c r="W24" i="15"/>
  <c r="X23" i="15"/>
  <c r="W23" i="15"/>
  <c r="V23" i="15"/>
  <c r="X22" i="15"/>
  <c r="V22" i="15"/>
  <c r="X21" i="15"/>
  <c r="V21" i="15"/>
  <c r="X20" i="15"/>
  <c r="V20" i="15"/>
  <c r="X19" i="15"/>
  <c r="V19" i="15"/>
  <c r="O19" i="15"/>
  <c r="S19" i="15"/>
  <c r="X18" i="15"/>
  <c r="Y18" i="15" s="1"/>
  <c r="L18" i="15" s="1"/>
  <c r="D257" i="17" s="1"/>
  <c r="H257" i="17" s="1"/>
  <c r="V18" i="15"/>
  <c r="W18" i="15" s="1"/>
  <c r="Q18" i="15"/>
  <c r="P18" i="15"/>
  <c r="T18" i="15" s="1"/>
  <c r="O18" i="15"/>
  <c r="S18" i="15" s="1"/>
  <c r="N18" i="15"/>
  <c r="N19" i="15"/>
  <c r="N20" i="15"/>
  <c r="N21" i="15" s="1"/>
  <c r="N22" i="15" s="1"/>
  <c r="R22" i="15" s="1"/>
  <c r="B3" i="14"/>
  <c r="X60" i="14"/>
  <c r="K60" i="14" s="1"/>
  <c r="E236" i="17" s="1"/>
  <c r="W60" i="14"/>
  <c r="V60" i="14"/>
  <c r="X59" i="14"/>
  <c r="V59" i="14"/>
  <c r="W59" i="14" s="1"/>
  <c r="K59" i="14"/>
  <c r="E235" i="17"/>
  <c r="X58" i="14"/>
  <c r="K58" i="14" s="1"/>
  <c r="E234" i="17" s="1"/>
  <c r="W58" i="14"/>
  <c r="V58" i="14"/>
  <c r="X57" i="14"/>
  <c r="V57" i="14"/>
  <c r="W57" i="14" s="1"/>
  <c r="K57" i="14"/>
  <c r="E233" i="17" s="1"/>
  <c r="X56" i="14"/>
  <c r="W56" i="14"/>
  <c r="V56" i="14"/>
  <c r="K56" i="14"/>
  <c r="E232" i="17"/>
  <c r="X55" i="14"/>
  <c r="K55" i="14" s="1"/>
  <c r="E231" i="17" s="1"/>
  <c r="W55" i="14"/>
  <c r="V55" i="14"/>
  <c r="X54" i="14"/>
  <c r="V54" i="14"/>
  <c r="W54" i="14"/>
  <c r="K54" i="14"/>
  <c r="E230" i="17" s="1"/>
  <c r="X53" i="14"/>
  <c r="V53" i="14"/>
  <c r="W53" i="14"/>
  <c r="X52" i="14"/>
  <c r="V52" i="14"/>
  <c r="W52" i="14"/>
  <c r="X51" i="14"/>
  <c r="V51" i="14"/>
  <c r="W51" i="14" s="1"/>
  <c r="X50" i="14"/>
  <c r="V50" i="14"/>
  <c r="W50" i="14" s="1"/>
  <c r="X49" i="14"/>
  <c r="V49" i="14"/>
  <c r="W49" i="14"/>
  <c r="K49" i="14"/>
  <c r="E225" i="17" s="1"/>
  <c r="X48" i="14"/>
  <c r="V48" i="14"/>
  <c r="W48" i="14" s="1"/>
  <c r="X47" i="14"/>
  <c r="V47" i="14"/>
  <c r="W47" i="14"/>
  <c r="X46" i="14"/>
  <c r="V46" i="14"/>
  <c r="W46" i="14" s="1"/>
  <c r="X45" i="14"/>
  <c r="K45" i="14" s="1"/>
  <c r="E221" i="17" s="1"/>
  <c r="V45" i="14"/>
  <c r="X44" i="14"/>
  <c r="V44" i="14"/>
  <c r="W44" i="14" s="1"/>
  <c r="X43" i="14"/>
  <c r="V43" i="14"/>
  <c r="W43" i="14" s="1"/>
  <c r="X42" i="14"/>
  <c r="V42" i="14"/>
  <c r="K42" i="14"/>
  <c r="E218" i="17" s="1"/>
  <c r="X41" i="14"/>
  <c r="K41" i="14" s="1"/>
  <c r="E217" i="17" s="1"/>
  <c r="V41" i="14"/>
  <c r="W41" i="14"/>
  <c r="X40" i="14"/>
  <c r="V40" i="14"/>
  <c r="X39" i="14"/>
  <c r="V39" i="14"/>
  <c r="W39" i="14" s="1"/>
  <c r="X38" i="14"/>
  <c r="V38" i="14"/>
  <c r="W38" i="14" s="1"/>
  <c r="X37" i="14"/>
  <c r="K37" i="14" s="1"/>
  <c r="E213" i="17" s="1"/>
  <c r="V37" i="14"/>
  <c r="X36" i="14"/>
  <c r="V36" i="14"/>
  <c r="X35" i="14"/>
  <c r="V35" i="14"/>
  <c r="W35" i="14"/>
  <c r="K35" i="14"/>
  <c r="E211" i="17" s="1"/>
  <c r="X34" i="14"/>
  <c r="V34" i="14"/>
  <c r="X33" i="14"/>
  <c r="V33" i="14"/>
  <c r="X32" i="14"/>
  <c r="V32" i="14"/>
  <c r="X31" i="14"/>
  <c r="K31" i="14" s="1"/>
  <c r="E207" i="17" s="1"/>
  <c r="V31" i="14"/>
  <c r="W31" i="14" s="1"/>
  <c r="X30" i="14"/>
  <c r="V30" i="14"/>
  <c r="W30" i="14"/>
  <c r="K30" i="14"/>
  <c r="E206" i="17" s="1"/>
  <c r="X29" i="14"/>
  <c r="V29" i="14"/>
  <c r="X28" i="14"/>
  <c r="V28" i="14"/>
  <c r="X27" i="14"/>
  <c r="V27" i="14"/>
  <c r="X26" i="14"/>
  <c r="V26" i="14"/>
  <c r="X25" i="14"/>
  <c r="K25" i="14" s="1"/>
  <c r="E201" i="17" s="1"/>
  <c r="V25" i="14"/>
  <c r="W25" i="14"/>
  <c r="X24" i="14"/>
  <c r="V24" i="14"/>
  <c r="W24" i="14" s="1"/>
  <c r="X23" i="14"/>
  <c r="V23" i="14"/>
  <c r="W23" i="14" s="1"/>
  <c r="X22" i="14"/>
  <c r="V22" i="14"/>
  <c r="K22" i="14"/>
  <c r="E198" i="17" s="1"/>
  <c r="X21" i="14"/>
  <c r="V21" i="14"/>
  <c r="X20" i="14"/>
  <c r="V20" i="14"/>
  <c r="X19" i="14"/>
  <c r="V19" i="14"/>
  <c r="Q19" i="14"/>
  <c r="Q20" i="14" s="1"/>
  <c r="P19" i="14"/>
  <c r="P20" i="14" s="1"/>
  <c r="X18" i="14"/>
  <c r="Y18" i="14"/>
  <c r="V18" i="14"/>
  <c r="W18" i="14" s="1"/>
  <c r="Q18" i="14"/>
  <c r="U18" i="14" s="1"/>
  <c r="P18" i="14"/>
  <c r="T18" i="14" s="1"/>
  <c r="O18" i="14"/>
  <c r="O19" i="14" s="1"/>
  <c r="O20" i="14" s="1"/>
  <c r="S18" i="14"/>
  <c r="N18" i="14"/>
  <c r="N19" i="14" s="1"/>
  <c r="B3" i="13"/>
  <c r="X60" i="13"/>
  <c r="K60" i="13"/>
  <c r="E173" i="17" s="1"/>
  <c r="V60" i="13"/>
  <c r="W60" i="13"/>
  <c r="X59" i="13"/>
  <c r="K59" i="13" s="1"/>
  <c r="E172" i="17" s="1"/>
  <c r="V59" i="13"/>
  <c r="W59" i="13"/>
  <c r="X58" i="13"/>
  <c r="K58" i="13"/>
  <c r="E171" i="17"/>
  <c r="V58" i="13"/>
  <c r="W58" i="13" s="1"/>
  <c r="X57" i="13"/>
  <c r="K57" i="13" s="1"/>
  <c r="E170" i="17" s="1"/>
  <c r="V57" i="13"/>
  <c r="W57" i="13" s="1"/>
  <c r="X56" i="13"/>
  <c r="K56" i="13" s="1"/>
  <c r="E169" i="17" s="1"/>
  <c r="V56" i="13"/>
  <c r="W56" i="13" s="1"/>
  <c r="X55" i="13"/>
  <c r="V55" i="13"/>
  <c r="W55" i="13" s="1"/>
  <c r="K55" i="13"/>
  <c r="E168" i="17"/>
  <c r="X54" i="13"/>
  <c r="K54" i="13"/>
  <c r="E167" i="17" s="1"/>
  <c r="V54" i="13"/>
  <c r="W54" i="13" s="1"/>
  <c r="X53" i="13"/>
  <c r="V53" i="13"/>
  <c r="W53" i="13" s="1"/>
  <c r="X52" i="13"/>
  <c r="V52" i="13"/>
  <c r="W52" i="13" s="1"/>
  <c r="X51" i="13"/>
  <c r="V51" i="13"/>
  <c r="W51" i="13"/>
  <c r="X50" i="13"/>
  <c r="V50" i="13"/>
  <c r="W50" i="13" s="1"/>
  <c r="X49" i="13"/>
  <c r="K49" i="13" s="1"/>
  <c r="E162" i="17" s="1"/>
  <c r="V49" i="13"/>
  <c r="W49" i="13"/>
  <c r="X48" i="13"/>
  <c r="K48" i="13"/>
  <c r="E161" i="17" s="1"/>
  <c r="V48" i="13"/>
  <c r="W48" i="13" s="1"/>
  <c r="X47" i="13"/>
  <c r="V47" i="13"/>
  <c r="W47" i="13" s="1"/>
  <c r="X46" i="13"/>
  <c r="V46" i="13"/>
  <c r="W46" i="13" s="1"/>
  <c r="X45" i="13"/>
  <c r="K45" i="13" s="1"/>
  <c r="E158" i="17" s="1"/>
  <c r="V45" i="13"/>
  <c r="X44" i="13"/>
  <c r="V44" i="13"/>
  <c r="W44" i="13" s="1"/>
  <c r="X43" i="13"/>
  <c r="V43" i="13"/>
  <c r="W43" i="13" s="1"/>
  <c r="X42" i="13"/>
  <c r="K42" i="13" s="1"/>
  <c r="E155" i="17" s="1"/>
  <c r="V42" i="13"/>
  <c r="X41" i="13"/>
  <c r="K41" i="13" s="1"/>
  <c r="E154" i="17" s="1"/>
  <c r="V41" i="13"/>
  <c r="W41" i="13"/>
  <c r="X40" i="13"/>
  <c r="V40" i="13"/>
  <c r="X39" i="13"/>
  <c r="V39" i="13"/>
  <c r="W39" i="13" s="1"/>
  <c r="X38" i="13"/>
  <c r="V38" i="13"/>
  <c r="W38" i="13"/>
  <c r="X37" i="13"/>
  <c r="V37" i="13"/>
  <c r="K37" i="13"/>
  <c r="E150" i="17" s="1"/>
  <c r="X36" i="13"/>
  <c r="V36" i="13"/>
  <c r="X35" i="13"/>
  <c r="K35" i="13"/>
  <c r="E148" i="17" s="1"/>
  <c r="V35" i="13"/>
  <c r="W35" i="13"/>
  <c r="X34" i="13"/>
  <c r="V34" i="13"/>
  <c r="X33" i="13"/>
  <c r="V33" i="13"/>
  <c r="X32" i="13"/>
  <c r="V32" i="13"/>
  <c r="X31" i="13"/>
  <c r="V31" i="13"/>
  <c r="W31" i="13"/>
  <c r="X30" i="13"/>
  <c r="K30" i="13"/>
  <c r="E143" i="17" s="1"/>
  <c r="V30" i="13"/>
  <c r="W30" i="13" s="1"/>
  <c r="X29" i="13"/>
  <c r="V29" i="13"/>
  <c r="X28" i="13"/>
  <c r="V28" i="13"/>
  <c r="X27" i="13"/>
  <c r="V27" i="13"/>
  <c r="X26" i="13"/>
  <c r="V26" i="13"/>
  <c r="X25" i="13"/>
  <c r="V25" i="13"/>
  <c r="W25" i="13" s="1"/>
  <c r="X24" i="13"/>
  <c r="V24" i="13"/>
  <c r="W24" i="13" s="1"/>
  <c r="X23" i="13"/>
  <c r="V23" i="13"/>
  <c r="W23" i="13"/>
  <c r="X22" i="13"/>
  <c r="K22" i="13"/>
  <c r="E135" i="17" s="1"/>
  <c r="V22" i="13"/>
  <c r="X21" i="13"/>
  <c r="V21" i="13"/>
  <c r="X20" i="13"/>
  <c r="V20" i="13"/>
  <c r="X19" i="13"/>
  <c r="V19" i="13"/>
  <c r="X18" i="13"/>
  <c r="Y18" i="13" s="1"/>
  <c r="V18" i="13"/>
  <c r="W18" i="13" s="1"/>
  <c r="Q18" i="13"/>
  <c r="U18" i="13" s="1"/>
  <c r="P18" i="13"/>
  <c r="T18" i="13" s="1"/>
  <c r="O18" i="13"/>
  <c r="S18" i="13" s="1"/>
  <c r="N18" i="13"/>
  <c r="B3" i="12"/>
  <c r="X60" i="12"/>
  <c r="K60" i="12" s="1"/>
  <c r="E110" i="17"/>
  <c r="V60" i="12"/>
  <c r="W60" i="12" s="1"/>
  <c r="X59" i="12"/>
  <c r="K59" i="12" s="1"/>
  <c r="E109" i="17" s="1"/>
  <c r="V59" i="12"/>
  <c r="W59" i="12" s="1"/>
  <c r="X58" i="12"/>
  <c r="K58" i="12" s="1"/>
  <c r="E108" i="17" s="1"/>
  <c r="V58" i="12"/>
  <c r="W58" i="12" s="1"/>
  <c r="X57" i="12"/>
  <c r="K57" i="12"/>
  <c r="E107" i="17" s="1"/>
  <c r="V57" i="12"/>
  <c r="W57" i="12" s="1"/>
  <c r="X56" i="12"/>
  <c r="K56" i="12" s="1"/>
  <c r="E106" i="17" s="1"/>
  <c r="V56" i="12"/>
  <c r="W56" i="12"/>
  <c r="X55" i="12"/>
  <c r="K55" i="12"/>
  <c r="E105" i="17"/>
  <c r="V55" i="12"/>
  <c r="W55" i="12"/>
  <c r="X54" i="12"/>
  <c r="K54" i="12"/>
  <c r="E104" i="17"/>
  <c r="V54" i="12"/>
  <c r="W54" i="12"/>
  <c r="X53" i="12"/>
  <c r="V53" i="12"/>
  <c r="W53" i="12"/>
  <c r="X52" i="12"/>
  <c r="V52" i="12"/>
  <c r="W52" i="12"/>
  <c r="X51" i="12"/>
  <c r="V51" i="12"/>
  <c r="W51" i="12"/>
  <c r="X50" i="12"/>
  <c r="V50" i="12"/>
  <c r="W50" i="12" s="1"/>
  <c r="X49" i="12"/>
  <c r="K49" i="12"/>
  <c r="E99" i="17" s="1"/>
  <c r="V49" i="12"/>
  <c r="W49" i="12"/>
  <c r="X48" i="12"/>
  <c r="K48" i="12"/>
  <c r="E98" i="17" s="1"/>
  <c r="V48" i="12"/>
  <c r="W48" i="12"/>
  <c r="X47" i="12"/>
  <c r="V47" i="12"/>
  <c r="W47" i="12"/>
  <c r="X46" i="12"/>
  <c r="V46" i="12"/>
  <c r="W46" i="12" s="1"/>
  <c r="X45" i="12"/>
  <c r="V45" i="12"/>
  <c r="K45" i="12"/>
  <c r="E95" i="17" s="1"/>
  <c r="X44" i="12"/>
  <c r="V44" i="12"/>
  <c r="W44" i="12"/>
  <c r="X43" i="12"/>
  <c r="V43" i="12"/>
  <c r="W43" i="12"/>
  <c r="X42" i="12"/>
  <c r="V42" i="12"/>
  <c r="K42" i="12"/>
  <c r="E92" i="17" s="1"/>
  <c r="X41" i="12"/>
  <c r="K41" i="12" s="1"/>
  <c r="E91" i="17" s="1"/>
  <c r="V41" i="12"/>
  <c r="W41" i="12" s="1"/>
  <c r="X40" i="12"/>
  <c r="V40" i="12"/>
  <c r="X39" i="12"/>
  <c r="V39" i="12"/>
  <c r="W39" i="12" s="1"/>
  <c r="X38" i="12"/>
  <c r="V38" i="12"/>
  <c r="W38" i="12" s="1"/>
  <c r="X37" i="12"/>
  <c r="K37" i="12" s="1"/>
  <c r="E87" i="17" s="1"/>
  <c r="V37" i="12"/>
  <c r="X36" i="12"/>
  <c r="V36" i="12"/>
  <c r="X35" i="12"/>
  <c r="K35" i="12" s="1"/>
  <c r="E85" i="17" s="1"/>
  <c r="V35" i="12"/>
  <c r="W35" i="12" s="1"/>
  <c r="X34" i="12"/>
  <c r="V34" i="12"/>
  <c r="X33" i="12"/>
  <c r="V33" i="12"/>
  <c r="X32" i="12"/>
  <c r="V32" i="12"/>
  <c r="X31" i="12"/>
  <c r="K31" i="12" s="1"/>
  <c r="E81" i="17" s="1"/>
  <c r="V31" i="12"/>
  <c r="W31" i="12"/>
  <c r="X30" i="12"/>
  <c r="K30" i="12" s="1"/>
  <c r="E80" i="17" s="1"/>
  <c r="V30" i="12"/>
  <c r="W30" i="12" s="1"/>
  <c r="X29" i="12"/>
  <c r="V29" i="12"/>
  <c r="X28" i="12"/>
  <c r="V28" i="12"/>
  <c r="X27" i="12"/>
  <c r="V27" i="12"/>
  <c r="X26" i="12"/>
  <c r="V26" i="12"/>
  <c r="X25" i="12"/>
  <c r="V25" i="12"/>
  <c r="W25" i="12" s="1"/>
  <c r="K25" i="12"/>
  <c r="E75" i="17" s="1"/>
  <c r="X24" i="12"/>
  <c r="V24" i="12"/>
  <c r="W24" i="12" s="1"/>
  <c r="X23" i="12"/>
  <c r="V23" i="12"/>
  <c r="W23" i="12"/>
  <c r="X22" i="12"/>
  <c r="K22" i="12" s="1"/>
  <c r="E72" i="17" s="1"/>
  <c r="V22" i="12"/>
  <c r="X21" i="12"/>
  <c r="V21" i="12"/>
  <c r="X20" i="12"/>
  <c r="V20" i="12"/>
  <c r="X19" i="12"/>
  <c r="V19" i="12"/>
  <c r="X18" i="12"/>
  <c r="V18" i="12"/>
  <c r="W18" i="12" s="1"/>
  <c r="Q18" i="12"/>
  <c r="Q19" i="12" s="1"/>
  <c r="U19" i="12" s="1"/>
  <c r="P18" i="12"/>
  <c r="P19" i="12" s="1"/>
  <c r="T19" i="12" s="1"/>
  <c r="O18" i="12"/>
  <c r="O19" i="12" s="1"/>
  <c r="S19" i="12" s="1"/>
  <c r="S18" i="12"/>
  <c r="N18" i="12"/>
  <c r="N19" i="12" s="1"/>
  <c r="R19" i="12" s="1"/>
  <c r="B3" i="11"/>
  <c r="AB10" i="11"/>
  <c r="X60" i="11"/>
  <c r="K60" i="11"/>
  <c r="E47" i="17"/>
  <c r="V60" i="11"/>
  <c r="W60" i="11" s="1"/>
  <c r="X59" i="11"/>
  <c r="K59" i="11" s="1"/>
  <c r="E46" i="17" s="1"/>
  <c r="V59" i="11"/>
  <c r="W59" i="11"/>
  <c r="X58" i="11"/>
  <c r="K58" i="11" s="1"/>
  <c r="E45" i="17" s="1"/>
  <c r="V58" i="11"/>
  <c r="W58" i="11" s="1"/>
  <c r="X57" i="11"/>
  <c r="V57" i="11"/>
  <c r="W57" i="11"/>
  <c r="K57" i="11"/>
  <c r="E44" i="17" s="1"/>
  <c r="X56" i="11"/>
  <c r="K56" i="11"/>
  <c r="E43" i="17" s="1"/>
  <c r="V56" i="11"/>
  <c r="W56" i="11" s="1"/>
  <c r="X55" i="11"/>
  <c r="V55" i="11"/>
  <c r="W55" i="11" s="1"/>
  <c r="K55" i="11"/>
  <c r="E42" i="17"/>
  <c r="X54" i="11"/>
  <c r="K54" i="11"/>
  <c r="E41" i="17" s="1"/>
  <c r="V54" i="11"/>
  <c r="W54" i="11"/>
  <c r="X53" i="11"/>
  <c r="V53" i="11"/>
  <c r="W53" i="11"/>
  <c r="X52" i="11"/>
  <c r="K52" i="11"/>
  <c r="V52" i="11"/>
  <c r="W52" i="11"/>
  <c r="X51" i="11"/>
  <c r="V51" i="11"/>
  <c r="W51" i="11" s="1"/>
  <c r="X50" i="11"/>
  <c r="K50" i="11" s="1"/>
  <c r="V50" i="11"/>
  <c r="W50" i="11" s="1"/>
  <c r="X49" i="11"/>
  <c r="K49" i="11"/>
  <c r="E36" i="17" s="1"/>
  <c r="V49" i="11"/>
  <c r="W49" i="11"/>
  <c r="X48" i="11"/>
  <c r="V48" i="11"/>
  <c r="W48" i="11" s="1"/>
  <c r="X47" i="11"/>
  <c r="V47" i="11"/>
  <c r="W47" i="11" s="1"/>
  <c r="X46" i="11"/>
  <c r="V46" i="11"/>
  <c r="W46" i="11" s="1"/>
  <c r="X45" i="11"/>
  <c r="V45" i="11"/>
  <c r="X44" i="11"/>
  <c r="V44" i="11"/>
  <c r="W44" i="11" s="1"/>
  <c r="X43" i="11"/>
  <c r="V43" i="11"/>
  <c r="W43" i="11" s="1"/>
  <c r="X42" i="11"/>
  <c r="V42" i="11"/>
  <c r="X41" i="11"/>
  <c r="K41" i="11"/>
  <c r="E28" i="17" s="1"/>
  <c r="V41" i="11"/>
  <c r="W41" i="11"/>
  <c r="X40" i="11"/>
  <c r="V40" i="11"/>
  <c r="X39" i="11"/>
  <c r="V39" i="11"/>
  <c r="W39" i="11"/>
  <c r="X38" i="11"/>
  <c r="V38" i="11"/>
  <c r="W38" i="11"/>
  <c r="X37" i="11"/>
  <c r="K37" i="11" s="1"/>
  <c r="E24" i="17" s="1"/>
  <c r="V37" i="11"/>
  <c r="X36" i="11"/>
  <c r="V36" i="11"/>
  <c r="X35" i="11"/>
  <c r="V35" i="11"/>
  <c r="W35" i="11" s="1"/>
  <c r="X34" i="11"/>
  <c r="V34" i="11"/>
  <c r="X33" i="11"/>
  <c r="V33" i="11"/>
  <c r="X32" i="11"/>
  <c r="V32" i="11"/>
  <c r="X31" i="11"/>
  <c r="K31" i="11" s="1"/>
  <c r="E18" i="17" s="1"/>
  <c r="V31" i="11"/>
  <c r="W31" i="11"/>
  <c r="X30" i="11"/>
  <c r="V30" i="11"/>
  <c r="W30" i="11" s="1"/>
  <c r="X29" i="11"/>
  <c r="V29" i="11"/>
  <c r="W29" i="11"/>
  <c r="X28" i="11"/>
  <c r="V28" i="11"/>
  <c r="X27" i="11"/>
  <c r="V27" i="11"/>
  <c r="W27" i="11" s="1"/>
  <c r="X26" i="11"/>
  <c r="V26" i="11"/>
  <c r="W26" i="11"/>
  <c r="X25" i="11"/>
  <c r="V25" i="11"/>
  <c r="W25" i="11"/>
  <c r="K25" i="11"/>
  <c r="E12" i="17" s="1"/>
  <c r="X24" i="11"/>
  <c r="V24" i="11"/>
  <c r="W24" i="11"/>
  <c r="X23" i="11"/>
  <c r="V23" i="11"/>
  <c r="W23" i="11"/>
  <c r="X22" i="11"/>
  <c r="K22" i="11" s="1"/>
  <c r="E9" i="17" s="1"/>
  <c r="V22" i="11"/>
  <c r="X21" i="11"/>
  <c r="V21" i="11"/>
  <c r="X20" i="11"/>
  <c r="V20" i="11"/>
  <c r="X19" i="11"/>
  <c r="V19" i="11"/>
  <c r="P19" i="11"/>
  <c r="P20" i="11" s="1"/>
  <c r="T20" i="11" s="1"/>
  <c r="T19" i="11"/>
  <c r="O19" i="11"/>
  <c r="S19" i="11" s="1"/>
  <c r="X18" i="11"/>
  <c r="K18" i="11" s="1"/>
  <c r="E5" i="17" s="1"/>
  <c r="V18" i="11"/>
  <c r="W18" i="11"/>
  <c r="Q18" i="11"/>
  <c r="U18" i="11" s="1"/>
  <c r="P18" i="11"/>
  <c r="T18" i="11"/>
  <c r="O18" i="11"/>
  <c r="S18" i="11"/>
  <c r="N18" i="11"/>
  <c r="N19" i="11"/>
  <c r="R19" i="11"/>
  <c r="A1" i="10"/>
  <c r="J8"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E248" i="10"/>
  <c r="E249" i="10"/>
  <c r="E250" i="10"/>
  <c r="E251" i="10"/>
  <c r="G7" i="10"/>
  <c r="G9" i="10"/>
  <c r="G10" i="10"/>
  <c r="G12" i="10"/>
  <c r="G13" i="10"/>
  <c r="G15" i="10"/>
  <c r="G17" i="10"/>
  <c r="G18" i="10"/>
  <c r="G19" i="10"/>
  <c r="G20" i="10"/>
  <c r="G22" i="10"/>
  <c r="G23" i="10"/>
  <c r="G24" i="10"/>
  <c r="G25" i="10"/>
  <c r="G28" i="10"/>
  <c r="G29" i="10"/>
  <c r="G30" i="10"/>
  <c r="G32" i="10"/>
  <c r="G34" i="10"/>
  <c r="G36" i="10"/>
  <c r="G37" i="10"/>
  <c r="G38" i="10"/>
  <c r="G39" i="10"/>
  <c r="G40" i="10"/>
  <c r="G5"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6" i="10"/>
  <c r="A5"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6" i="10"/>
  <c r="B7" i="10"/>
  <c r="B8" i="10"/>
  <c r="B9" i="10"/>
  <c r="B10" i="10"/>
  <c r="B11" i="10"/>
  <c r="B12" i="10"/>
  <c r="B13" i="10"/>
  <c r="B14" i="10"/>
  <c r="B15" i="10"/>
  <c r="B16" i="10"/>
  <c r="B17" i="10"/>
  <c r="B18" i="10"/>
  <c r="B19" i="10"/>
  <c r="B5" i="10"/>
  <c r="W60" i="9"/>
  <c r="X60" i="9" s="1"/>
  <c r="Y60" i="9"/>
  <c r="K60" i="9" s="1"/>
  <c r="E47" i="10" s="1"/>
  <c r="W61" i="9"/>
  <c r="X61" i="9" s="1"/>
  <c r="Y61" i="9"/>
  <c r="K61" i="9" s="1"/>
  <c r="E48" i="10" s="1"/>
  <c r="W62" i="9"/>
  <c r="X62" i="9" s="1"/>
  <c r="Y62" i="9"/>
  <c r="K62" i="9" s="1"/>
  <c r="E49" i="10" s="1"/>
  <c r="W63" i="9"/>
  <c r="X63" i="9" s="1"/>
  <c r="Y63" i="9"/>
  <c r="K63" i="9"/>
  <c r="E50" i="10" s="1"/>
  <c r="W64" i="9"/>
  <c r="X64" i="9" s="1"/>
  <c r="Y64" i="9"/>
  <c r="K64" i="9"/>
  <c r="E51" i="10" s="1"/>
  <c r="W65" i="9"/>
  <c r="X65" i="9"/>
  <c r="Y65" i="9"/>
  <c r="K65" i="9"/>
  <c r="E52" i="10" s="1"/>
  <c r="W66" i="9"/>
  <c r="X66" i="9"/>
  <c r="Y66" i="9"/>
  <c r="K66" i="9"/>
  <c r="E53" i="10"/>
  <c r="W67" i="9"/>
  <c r="X67" i="9"/>
  <c r="Y67" i="9"/>
  <c r="K67" i="9" s="1"/>
  <c r="E54" i="10" s="1"/>
  <c r="W68" i="9"/>
  <c r="X68" i="9"/>
  <c r="Y68" i="9"/>
  <c r="K68" i="9" s="1"/>
  <c r="E55" i="10" s="1"/>
  <c r="W69" i="9"/>
  <c r="X69" i="9" s="1"/>
  <c r="Y69" i="9"/>
  <c r="K69" i="9" s="1"/>
  <c r="E56" i="10" s="1"/>
  <c r="W70" i="9"/>
  <c r="X70" i="9" s="1"/>
  <c r="Y70" i="9"/>
  <c r="K70" i="9" s="1"/>
  <c r="E57" i="10" s="1"/>
  <c r="W71" i="9"/>
  <c r="X71" i="9" s="1"/>
  <c r="Y71" i="9"/>
  <c r="K71" i="9"/>
  <c r="E58" i="10" s="1"/>
  <c r="W72" i="9"/>
  <c r="X72" i="9" s="1"/>
  <c r="Y72" i="9"/>
  <c r="K72" i="9"/>
  <c r="E59" i="10" s="1"/>
  <c r="W73" i="9"/>
  <c r="X73" i="9"/>
  <c r="Y73" i="9"/>
  <c r="K73" i="9"/>
  <c r="E60" i="10" s="1"/>
  <c r="W74" i="9"/>
  <c r="X74" i="9"/>
  <c r="Y74" i="9"/>
  <c r="K74" i="9"/>
  <c r="E61" i="10"/>
  <c r="W75" i="9"/>
  <c r="X75" i="9"/>
  <c r="Y75" i="9"/>
  <c r="K75" i="9" s="1"/>
  <c r="E62" i="10" s="1"/>
  <c r="W76" i="9"/>
  <c r="X76" i="9"/>
  <c r="Y76" i="9"/>
  <c r="K76" i="9" s="1"/>
  <c r="E63" i="10" s="1"/>
  <c r="W77" i="9"/>
  <c r="X77" i="9" s="1"/>
  <c r="Y77" i="9"/>
  <c r="K77" i="9" s="1"/>
  <c r="E64" i="10" s="1"/>
  <c r="W78" i="9"/>
  <c r="X78" i="9" s="1"/>
  <c r="Y78" i="9"/>
  <c r="K78" i="9" s="1"/>
  <c r="E65" i="10" s="1"/>
  <c r="W79" i="9"/>
  <c r="X79" i="9" s="1"/>
  <c r="Y79" i="9"/>
  <c r="K79" i="9"/>
  <c r="E66" i="10" s="1"/>
  <c r="W80" i="9"/>
  <c r="X80" i="9" s="1"/>
  <c r="Y80" i="9"/>
  <c r="K80" i="9"/>
  <c r="E67" i="10" s="1"/>
  <c r="W81" i="9"/>
  <c r="X81" i="9"/>
  <c r="Y81" i="9"/>
  <c r="K81" i="9"/>
  <c r="E68" i="10" s="1"/>
  <c r="W82" i="9"/>
  <c r="X82" i="9"/>
  <c r="Y82" i="9"/>
  <c r="K82" i="9"/>
  <c r="E69" i="10"/>
  <c r="W83" i="9"/>
  <c r="X83" i="9"/>
  <c r="Y83" i="9"/>
  <c r="K83" i="9" s="1"/>
  <c r="E70" i="10" s="1"/>
  <c r="W84" i="9"/>
  <c r="X84" i="9"/>
  <c r="Y84" i="9"/>
  <c r="K84" i="9" s="1"/>
  <c r="E71" i="10" s="1"/>
  <c r="W85" i="9"/>
  <c r="X85" i="9" s="1"/>
  <c r="Y85" i="9"/>
  <c r="K85" i="9" s="1"/>
  <c r="E72" i="10" s="1"/>
  <c r="W86" i="9"/>
  <c r="X86" i="9" s="1"/>
  <c r="Y86" i="9"/>
  <c r="K86" i="9" s="1"/>
  <c r="E73" i="10" s="1"/>
  <c r="W87" i="9"/>
  <c r="X87" i="9" s="1"/>
  <c r="Y87" i="9"/>
  <c r="K87" i="9"/>
  <c r="E74" i="10" s="1"/>
  <c r="W88" i="9"/>
  <c r="X88" i="9" s="1"/>
  <c r="Y88" i="9"/>
  <c r="K88" i="9"/>
  <c r="E75" i="10" s="1"/>
  <c r="W89" i="9"/>
  <c r="X89" i="9"/>
  <c r="Y89" i="9"/>
  <c r="K89" i="9"/>
  <c r="E76" i="10" s="1"/>
  <c r="W90" i="9"/>
  <c r="X90" i="9"/>
  <c r="Y90" i="9"/>
  <c r="K90" i="9"/>
  <c r="E77" i="10"/>
  <c r="W91" i="9"/>
  <c r="X91" i="9"/>
  <c r="Y91" i="9"/>
  <c r="K91" i="9" s="1"/>
  <c r="E78" i="10" s="1"/>
  <c r="W92" i="9"/>
  <c r="X92" i="9"/>
  <c r="Y92" i="9"/>
  <c r="K92" i="9" s="1"/>
  <c r="E79" i="10" s="1"/>
  <c r="W93" i="9"/>
  <c r="X93" i="9" s="1"/>
  <c r="Y93" i="9"/>
  <c r="K93" i="9" s="1"/>
  <c r="E80" i="10" s="1"/>
  <c r="W94" i="9"/>
  <c r="X94" i="9" s="1"/>
  <c r="Y94" i="9"/>
  <c r="K94" i="9" s="1"/>
  <c r="E81" i="10" s="1"/>
  <c r="W95" i="9"/>
  <c r="X95" i="9" s="1"/>
  <c r="Y95" i="9"/>
  <c r="K95" i="9"/>
  <c r="E82" i="10" s="1"/>
  <c r="W96" i="9"/>
  <c r="X96" i="9" s="1"/>
  <c r="Y96" i="9"/>
  <c r="K96" i="9"/>
  <c r="E83" i="10" s="1"/>
  <c r="W97" i="9"/>
  <c r="X97" i="9"/>
  <c r="Y97" i="9"/>
  <c r="K97" i="9"/>
  <c r="E84" i="10" s="1"/>
  <c r="W98" i="9"/>
  <c r="X98" i="9"/>
  <c r="Y98" i="9"/>
  <c r="K98" i="9"/>
  <c r="E85" i="10"/>
  <c r="W99" i="9"/>
  <c r="X99" i="9"/>
  <c r="Y99" i="9"/>
  <c r="K99" i="9" s="1"/>
  <c r="E86" i="10" s="1"/>
  <c r="W100" i="9"/>
  <c r="X100" i="9"/>
  <c r="Y100" i="9"/>
  <c r="K100" i="9" s="1"/>
  <c r="E87" i="10" s="1"/>
  <c r="W101" i="9"/>
  <c r="X101" i="9" s="1"/>
  <c r="Y101" i="9"/>
  <c r="K101" i="9" s="1"/>
  <c r="E88" i="10" s="1"/>
  <c r="W102" i="9"/>
  <c r="X102" i="9" s="1"/>
  <c r="Y102" i="9"/>
  <c r="K102" i="9" s="1"/>
  <c r="E89" i="10" s="1"/>
  <c r="W103" i="9"/>
  <c r="X103" i="9" s="1"/>
  <c r="Y103" i="9"/>
  <c r="K103" i="9"/>
  <c r="E90" i="10" s="1"/>
  <c r="W104" i="9"/>
  <c r="X104" i="9" s="1"/>
  <c r="Y104" i="9"/>
  <c r="K104" i="9"/>
  <c r="E91" i="10" s="1"/>
  <c r="W105" i="9"/>
  <c r="X105" i="9"/>
  <c r="Y105" i="9"/>
  <c r="K105" i="9"/>
  <c r="E92" i="10" s="1"/>
  <c r="W106" i="9"/>
  <c r="X106" i="9"/>
  <c r="Y106" i="9"/>
  <c r="K106" i="9"/>
  <c r="E93" i="10"/>
  <c r="W107" i="9"/>
  <c r="X107" i="9"/>
  <c r="Y107" i="9"/>
  <c r="K107" i="9" s="1"/>
  <c r="E94" i="10" s="1"/>
  <c r="W108" i="9"/>
  <c r="X108" i="9"/>
  <c r="Y108" i="9"/>
  <c r="K108" i="9" s="1"/>
  <c r="E95" i="10" s="1"/>
  <c r="W109" i="9"/>
  <c r="X109" i="9" s="1"/>
  <c r="Y109" i="9"/>
  <c r="K109" i="9" s="1"/>
  <c r="E96" i="10" s="1"/>
  <c r="W110" i="9"/>
  <c r="X110" i="9" s="1"/>
  <c r="Y110" i="9"/>
  <c r="K110" i="9" s="1"/>
  <c r="E97" i="10" s="1"/>
  <c r="W111" i="9"/>
  <c r="X111" i="9" s="1"/>
  <c r="Y111" i="9"/>
  <c r="K111" i="9"/>
  <c r="E98" i="10" s="1"/>
  <c r="W112" i="9"/>
  <c r="X112" i="9" s="1"/>
  <c r="Y112" i="9"/>
  <c r="K112" i="9"/>
  <c r="E99" i="10" s="1"/>
  <c r="W113" i="9"/>
  <c r="X113" i="9"/>
  <c r="Y113" i="9"/>
  <c r="K113" i="9"/>
  <c r="E100" i="10" s="1"/>
  <c r="W114" i="9"/>
  <c r="X114" i="9"/>
  <c r="Y114" i="9"/>
  <c r="K114" i="9"/>
  <c r="E101" i="10"/>
  <c r="W115" i="9"/>
  <c r="X115" i="9"/>
  <c r="Y115" i="9"/>
  <c r="K115" i="9"/>
  <c r="E102" i="10"/>
  <c r="W116" i="9"/>
  <c r="X116" i="9"/>
  <c r="Y116" i="9"/>
  <c r="K116" i="9" s="1"/>
  <c r="E103" i="10" s="1"/>
  <c r="W117" i="9"/>
  <c r="X117" i="9" s="1"/>
  <c r="Y117" i="9"/>
  <c r="K117" i="9" s="1"/>
  <c r="E104" i="10" s="1"/>
  <c r="W118" i="9"/>
  <c r="X118" i="9" s="1"/>
  <c r="Y118" i="9"/>
  <c r="K118" i="9" s="1"/>
  <c r="E105" i="10" s="1"/>
  <c r="W119" i="9"/>
  <c r="X119" i="9" s="1"/>
  <c r="Y119" i="9"/>
  <c r="K119" i="9"/>
  <c r="E106" i="10" s="1"/>
  <c r="W120" i="9"/>
  <c r="X120" i="9" s="1"/>
  <c r="Y120" i="9"/>
  <c r="K120" i="9"/>
  <c r="E107" i="10" s="1"/>
  <c r="W121" i="9"/>
  <c r="X121" i="9"/>
  <c r="Y121" i="9"/>
  <c r="K121" i="9"/>
  <c r="E108" i="10" s="1"/>
  <c r="W122" i="9"/>
  <c r="X122" i="9"/>
  <c r="Y122" i="9"/>
  <c r="K122" i="9"/>
  <c r="E109" i="10"/>
  <c r="W123" i="9"/>
  <c r="X123" i="9"/>
  <c r="Y123" i="9"/>
  <c r="K123" i="9"/>
  <c r="E110" i="10"/>
  <c r="W124" i="9"/>
  <c r="X124" i="9"/>
  <c r="Y124" i="9"/>
  <c r="K124" i="9" s="1"/>
  <c r="E111" i="10" s="1"/>
  <c r="W125" i="9"/>
  <c r="X125" i="9"/>
  <c r="Y125" i="9"/>
  <c r="K125" i="9" s="1"/>
  <c r="E112" i="10" s="1"/>
  <c r="W126" i="9"/>
  <c r="X126" i="9" s="1"/>
  <c r="Y126" i="9"/>
  <c r="K126" i="9" s="1"/>
  <c r="E113" i="10" s="1"/>
  <c r="W127" i="9"/>
  <c r="X127" i="9" s="1"/>
  <c r="Y127" i="9"/>
  <c r="K127" i="9"/>
  <c r="E114" i="10" s="1"/>
  <c r="W128" i="9"/>
  <c r="X128" i="9" s="1"/>
  <c r="Y128" i="9"/>
  <c r="K128" i="9"/>
  <c r="E115" i="10" s="1"/>
  <c r="W129" i="9"/>
  <c r="X129" i="9"/>
  <c r="Y129" i="9"/>
  <c r="K129" i="9"/>
  <c r="E116" i="10" s="1"/>
  <c r="W130" i="9"/>
  <c r="X130" i="9"/>
  <c r="Y130" i="9"/>
  <c r="K130" i="9"/>
  <c r="E117" i="10"/>
  <c r="W131" i="9"/>
  <c r="X131" i="9"/>
  <c r="Y131" i="9"/>
  <c r="K131" i="9"/>
  <c r="E118" i="10"/>
  <c r="W132" i="9"/>
  <c r="X132" i="9"/>
  <c r="Y132" i="9"/>
  <c r="K132" i="9" s="1"/>
  <c r="E119" i="10" s="1"/>
  <c r="W133" i="9"/>
  <c r="X133" i="9"/>
  <c r="Y133" i="9"/>
  <c r="K133" i="9" s="1"/>
  <c r="E120" i="10" s="1"/>
  <c r="W134" i="9"/>
  <c r="X134" i="9" s="1"/>
  <c r="Y134" i="9"/>
  <c r="K134" i="9" s="1"/>
  <c r="E121" i="10" s="1"/>
  <c r="W135" i="9"/>
  <c r="X135" i="9" s="1"/>
  <c r="Y135" i="9"/>
  <c r="K135" i="9"/>
  <c r="E122" i="10" s="1"/>
  <c r="W136" i="9"/>
  <c r="X136" i="9" s="1"/>
  <c r="Y136" i="9"/>
  <c r="K136" i="9"/>
  <c r="E123" i="10" s="1"/>
  <c r="W137" i="9"/>
  <c r="X137" i="9"/>
  <c r="Y137" i="9"/>
  <c r="K137" i="9"/>
  <c r="E124" i="10" s="1"/>
  <c r="W138" i="9"/>
  <c r="X138" i="9"/>
  <c r="Y138" i="9"/>
  <c r="K138" i="9"/>
  <c r="E125" i="10"/>
  <c r="W139" i="9"/>
  <c r="X139" i="9"/>
  <c r="Y139" i="9"/>
  <c r="K139" i="9"/>
  <c r="E126" i="10"/>
  <c r="W140" i="9"/>
  <c r="X140" i="9"/>
  <c r="Y140" i="9"/>
  <c r="K140" i="9" s="1"/>
  <c r="E127" i="10" s="1"/>
  <c r="W141" i="9"/>
  <c r="X141" i="9"/>
  <c r="Y141" i="9"/>
  <c r="K141" i="9" s="1"/>
  <c r="E128" i="10" s="1"/>
  <c r="W142" i="9"/>
  <c r="X142" i="9" s="1"/>
  <c r="Y142" i="9"/>
  <c r="K142" i="9" s="1"/>
  <c r="E129" i="10" s="1"/>
  <c r="W143" i="9"/>
  <c r="X143" i="9" s="1"/>
  <c r="Y143" i="9"/>
  <c r="K143" i="9"/>
  <c r="E130" i="10" s="1"/>
  <c r="W144" i="9"/>
  <c r="X144" i="9" s="1"/>
  <c r="Y144" i="9"/>
  <c r="K144" i="9"/>
  <c r="E131" i="10" s="1"/>
  <c r="W145" i="9"/>
  <c r="X145" i="9"/>
  <c r="Y145" i="9"/>
  <c r="K145" i="9"/>
  <c r="E132" i="10" s="1"/>
  <c r="W146" i="9"/>
  <c r="X146" i="9"/>
  <c r="Y146" i="9"/>
  <c r="K146" i="9"/>
  <c r="E133" i="10"/>
  <c r="W147" i="9"/>
  <c r="X147" i="9"/>
  <c r="Y147" i="9"/>
  <c r="K147" i="9"/>
  <c r="E134" i="10"/>
  <c r="W148" i="9"/>
  <c r="X148" i="9"/>
  <c r="Y148" i="9"/>
  <c r="K148" i="9" s="1"/>
  <c r="E135" i="10" s="1"/>
  <c r="W149" i="9"/>
  <c r="X149" i="9"/>
  <c r="Y149" i="9"/>
  <c r="K149" i="9" s="1"/>
  <c r="E136" i="10" s="1"/>
  <c r="W150" i="9"/>
  <c r="X150" i="9" s="1"/>
  <c r="Y150" i="9"/>
  <c r="K150" i="9" s="1"/>
  <c r="E137" i="10" s="1"/>
  <c r="W151" i="9"/>
  <c r="X151" i="9" s="1"/>
  <c r="Y151" i="9"/>
  <c r="K151" i="9"/>
  <c r="E138" i="10" s="1"/>
  <c r="W152" i="9"/>
  <c r="X152" i="9" s="1"/>
  <c r="Y152" i="9"/>
  <c r="K152" i="9"/>
  <c r="E139" i="10" s="1"/>
  <c r="W153" i="9"/>
  <c r="X153" i="9"/>
  <c r="Y153" i="9"/>
  <c r="K153" i="9"/>
  <c r="E140" i="10" s="1"/>
  <c r="W154" i="9"/>
  <c r="X154" i="9"/>
  <c r="Y154" i="9"/>
  <c r="K154" i="9"/>
  <c r="E141" i="10"/>
  <c r="W155" i="9"/>
  <c r="X155" i="9"/>
  <c r="Y155" i="9"/>
  <c r="K155" i="9"/>
  <c r="E142" i="10"/>
  <c r="W156" i="9"/>
  <c r="X156" i="9"/>
  <c r="Y156" i="9"/>
  <c r="K156" i="9" s="1"/>
  <c r="E143" i="10" s="1"/>
  <c r="W157" i="9"/>
  <c r="X157" i="9"/>
  <c r="Y157" i="9"/>
  <c r="K157" i="9" s="1"/>
  <c r="E144" i="10" s="1"/>
  <c r="W158" i="9"/>
  <c r="X158" i="9" s="1"/>
  <c r="Y158" i="9"/>
  <c r="K158" i="9" s="1"/>
  <c r="E145" i="10" s="1"/>
  <c r="W159" i="9"/>
  <c r="X159" i="9" s="1"/>
  <c r="Y159" i="9"/>
  <c r="K159" i="9"/>
  <c r="E146" i="10" s="1"/>
  <c r="W160" i="9"/>
  <c r="X160" i="9" s="1"/>
  <c r="Y160" i="9"/>
  <c r="K160" i="9"/>
  <c r="E147" i="10" s="1"/>
  <c r="W161" i="9"/>
  <c r="X161" i="9"/>
  <c r="Y161" i="9"/>
  <c r="K161" i="9"/>
  <c r="E148" i="10" s="1"/>
  <c r="W162" i="9"/>
  <c r="X162" i="9"/>
  <c r="Y162" i="9"/>
  <c r="K162" i="9"/>
  <c r="E149" i="10"/>
  <c r="W163" i="9"/>
  <c r="X163" i="9"/>
  <c r="Y163" i="9"/>
  <c r="K163" i="9"/>
  <c r="E150" i="10"/>
  <c r="W164" i="9"/>
  <c r="X164" i="9"/>
  <c r="Y164" i="9"/>
  <c r="K164" i="9" s="1"/>
  <c r="E151" i="10" s="1"/>
  <c r="W165" i="9"/>
  <c r="X165" i="9"/>
  <c r="Y165" i="9"/>
  <c r="K165" i="9" s="1"/>
  <c r="E152" i="10" s="1"/>
  <c r="W166" i="9"/>
  <c r="X166" i="9" s="1"/>
  <c r="Y166" i="9"/>
  <c r="K166" i="9" s="1"/>
  <c r="E153" i="10" s="1"/>
  <c r="W167" i="9"/>
  <c r="X167" i="9" s="1"/>
  <c r="Y167" i="9"/>
  <c r="K167" i="9"/>
  <c r="E154" i="10" s="1"/>
  <c r="W168" i="9"/>
  <c r="X168" i="9" s="1"/>
  <c r="Y168" i="9"/>
  <c r="K168" i="9"/>
  <c r="E155" i="10" s="1"/>
  <c r="W169" i="9"/>
  <c r="X169" i="9"/>
  <c r="Y169" i="9"/>
  <c r="K169" i="9"/>
  <c r="E156" i="10" s="1"/>
  <c r="W170" i="9"/>
  <c r="X170" i="9"/>
  <c r="Y170" i="9"/>
  <c r="K170" i="9"/>
  <c r="E157" i="10"/>
  <c r="W171" i="9"/>
  <c r="X171" i="9"/>
  <c r="Y171" i="9"/>
  <c r="K171" i="9"/>
  <c r="E158" i="10"/>
  <c r="W172" i="9"/>
  <c r="X172" i="9"/>
  <c r="Y172" i="9"/>
  <c r="K172" i="9" s="1"/>
  <c r="E159" i="10" s="1"/>
  <c r="W173" i="9"/>
  <c r="X173" i="9"/>
  <c r="Y173" i="9"/>
  <c r="K173" i="9" s="1"/>
  <c r="E160" i="10" s="1"/>
  <c r="W174" i="9"/>
  <c r="X174" i="9" s="1"/>
  <c r="Y174" i="9"/>
  <c r="K174" i="9" s="1"/>
  <c r="E161" i="10" s="1"/>
  <c r="W175" i="9"/>
  <c r="X175" i="9" s="1"/>
  <c r="Y175" i="9"/>
  <c r="K175" i="9"/>
  <c r="E162" i="10" s="1"/>
  <c r="W176" i="9"/>
  <c r="X176" i="9" s="1"/>
  <c r="Y176" i="9"/>
  <c r="K176" i="9"/>
  <c r="E163" i="10" s="1"/>
  <c r="W177" i="9"/>
  <c r="X177" i="9"/>
  <c r="Y177" i="9"/>
  <c r="K177" i="9"/>
  <c r="E164" i="10" s="1"/>
  <c r="W178" i="9"/>
  <c r="X178" i="9"/>
  <c r="Y178" i="9"/>
  <c r="K178" i="9"/>
  <c r="E165" i="10"/>
  <c r="W179" i="9"/>
  <c r="X179" i="9"/>
  <c r="Y179" i="9"/>
  <c r="K179" i="9"/>
  <c r="E166" i="10"/>
  <c r="W180" i="9"/>
  <c r="X180" i="9"/>
  <c r="Y180" i="9"/>
  <c r="K180" i="9" s="1"/>
  <c r="E167" i="10" s="1"/>
  <c r="W181" i="9"/>
  <c r="X181" i="9"/>
  <c r="Y181" i="9"/>
  <c r="K181" i="9" s="1"/>
  <c r="E168" i="10" s="1"/>
  <c r="W182" i="9"/>
  <c r="X182" i="9" s="1"/>
  <c r="Y182" i="9"/>
  <c r="K182" i="9" s="1"/>
  <c r="E169" i="10" s="1"/>
  <c r="W183" i="9"/>
  <c r="X183" i="9" s="1"/>
  <c r="Y183" i="9"/>
  <c r="K183" i="9"/>
  <c r="E170" i="10" s="1"/>
  <c r="W184" i="9"/>
  <c r="X184" i="9" s="1"/>
  <c r="Y184" i="9"/>
  <c r="K184" i="9"/>
  <c r="E171" i="10" s="1"/>
  <c r="W185" i="9"/>
  <c r="X185" i="9"/>
  <c r="Y185" i="9"/>
  <c r="K185" i="9"/>
  <c r="E172" i="10" s="1"/>
  <c r="W186" i="9"/>
  <c r="X186" i="9"/>
  <c r="Y186" i="9"/>
  <c r="K186" i="9"/>
  <c r="E173" i="10"/>
  <c r="W187" i="9"/>
  <c r="X187" i="9"/>
  <c r="Y187" i="9"/>
  <c r="K187" i="9"/>
  <c r="E174" i="10"/>
  <c r="W188" i="9"/>
  <c r="X188" i="9"/>
  <c r="Y188" i="9"/>
  <c r="K188" i="9" s="1"/>
  <c r="E175" i="10" s="1"/>
  <c r="W189" i="9"/>
  <c r="X189" i="9"/>
  <c r="Y189" i="9"/>
  <c r="K189" i="9" s="1"/>
  <c r="E176" i="10" s="1"/>
  <c r="W190" i="9"/>
  <c r="X190" i="9" s="1"/>
  <c r="Y190" i="9"/>
  <c r="K190" i="9" s="1"/>
  <c r="E177" i="10" s="1"/>
  <c r="W191" i="9"/>
  <c r="X191" i="9" s="1"/>
  <c r="Y191" i="9"/>
  <c r="K191" i="9"/>
  <c r="E178" i="10" s="1"/>
  <c r="W192" i="9"/>
  <c r="X192" i="9" s="1"/>
  <c r="Y192" i="9"/>
  <c r="K192" i="9"/>
  <c r="E179" i="10" s="1"/>
  <c r="W193" i="9"/>
  <c r="X193" i="9"/>
  <c r="Y193" i="9"/>
  <c r="K193" i="9"/>
  <c r="E180" i="10" s="1"/>
  <c r="W194" i="9"/>
  <c r="X194" i="9"/>
  <c r="Y194" i="9"/>
  <c r="K194" i="9"/>
  <c r="E181" i="10"/>
  <c r="W195" i="9"/>
  <c r="X195" i="9"/>
  <c r="Y195" i="9"/>
  <c r="K195" i="9"/>
  <c r="E182" i="10"/>
  <c r="W196" i="9"/>
  <c r="X196" i="9"/>
  <c r="Y196" i="9"/>
  <c r="K196" i="9" s="1"/>
  <c r="E183" i="10" s="1"/>
  <c r="W197" i="9"/>
  <c r="X197" i="9"/>
  <c r="Y197" i="9"/>
  <c r="K197" i="9" s="1"/>
  <c r="E184" i="10" s="1"/>
  <c r="W198" i="9"/>
  <c r="X198" i="9" s="1"/>
  <c r="Y198" i="9"/>
  <c r="K198" i="9" s="1"/>
  <c r="E185" i="10" s="1"/>
  <c r="W199" i="9"/>
  <c r="X199" i="9" s="1"/>
  <c r="Y199" i="9"/>
  <c r="K199" i="9"/>
  <c r="E186" i="10" s="1"/>
  <c r="W200" i="9"/>
  <c r="X200" i="9" s="1"/>
  <c r="Y200" i="9"/>
  <c r="K200" i="9" s="1"/>
  <c r="E187" i="10" s="1"/>
  <c r="W201" i="9"/>
  <c r="X201" i="9"/>
  <c r="Y201" i="9"/>
  <c r="K201" i="9"/>
  <c r="E188" i="10" s="1"/>
  <c r="W202" i="9"/>
  <c r="X202" i="9" s="1"/>
  <c r="Y202" i="9"/>
  <c r="K202" i="9"/>
  <c r="E189" i="10"/>
  <c r="W203" i="9"/>
  <c r="X203" i="9"/>
  <c r="Y203" i="9"/>
  <c r="K203" i="9"/>
  <c r="E190" i="10" s="1"/>
  <c r="W204" i="9"/>
  <c r="X204" i="9"/>
  <c r="Y204" i="9"/>
  <c r="K204" i="9" s="1"/>
  <c r="E191" i="10" s="1"/>
  <c r="W205" i="9"/>
  <c r="X205" i="9"/>
  <c r="Y205" i="9"/>
  <c r="K205" i="9" s="1"/>
  <c r="E192" i="10" s="1"/>
  <c r="W206" i="9"/>
  <c r="X206" i="9" s="1"/>
  <c r="Y206" i="9"/>
  <c r="K206" i="9" s="1"/>
  <c r="E193" i="10" s="1"/>
  <c r="W207" i="9"/>
  <c r="X207" i="9" s="1"/>
  <c r="Y207" i="9"/>
  <c r="K207" i="9"/>
  <c r="E194" i="10" s="1"/>
  <c r="W208" i="9"/>
  <c r="X208" i="9" s="1"/>
  <c r="Y208" i="9"/>
  <c r="K208" i="9" s="1"/>
  <c r="E195" i="10" s="1"/>
  <c r="W209" i="9"/>
  <c r="X209" i="9"/>
  <c r="Y209" i="9"/>
  <c r="K209" i="9"/>
  <c r="E196" i="10" s="1"/>
  <c r="W210" i="9"/>
  <c r="X210" i="9" s="1"/>
  <c r="Y210" i="9"/>
  <c r="K210" i="9"/>
  <c r="E197" i="10"/>
  <c r="W211" i="9"/>
  <c r="X211" i="9"/>
  <c r="Y211" i="9"/>
  <c r="K211" i="9"/>
  <c r="E198" i="10" s="1"/>
  <c r="W212" i="9"/>
  <c r="X212" i="9"/>
  <c r="Y212" i="9"/>
  <c r="K212" i="9" s="1"/>
  <c r="E199" i="10" s="1"/>
  <c r="W213" i="9"/>
  <c r="X213" i="9"/>
  <c r="Y213" i="9"/>
  <c r="K213" i="9" s="1"/>
  <c r="E200" i="10" s="1"/>
  <c r="W214" i="9"/>
  <c r="X214" i="9" s="1"/>
  <c r="Y214" i="9"/>
  <c r="K214" i="9" s="1"/>
  <c r="E201" i="10" s="1"/>
  <c r="W215" i="9"/>
  <c r="X215" i="9" s="1"/>
  <c r="Y215" i="9"/>
  <c r="K215" i="9"/>
  <c r="E202" i="10" s="1"/>
  <c r="W216" i="9"/>
  <c r="X216" i="9" s="1"/>
  <c r="Y216" i="9"/>
  <c r="K216" i="9" s="1"/>
  <c r="E203" i="10" s="1"/>
  <c r="W217" i="9"/>
  <c r="X217" i="9" s="1"/>
  <c r="Y217" i="9"/>
  <c r="K217" i="9"/>
  <c r="E204" i="10" s="1"/>
  <c r="W218" i="9"/>
  <c r="X218" i="9" s="1"/>
  <c r="Y218" i="9"/>
  <c r="K218" i="9"/>
  <c r="E205" i="10"/>
  <c r="W219" i="9"/>
  <c r="X219" i="9"/>
  <c r="Y219" i="9"/>
  <c r="K219" i="9"/>
  <c r="E206" i="10" s="1"/>
  <c r="W220" i="9"/>
  <c r="X220" i="9"/>
  <c r="Y220" i="9"/>
  <c r="K220" i="9" s="1"/>
  <c r="E207" i="10" s="1"/>
  <c r="W221" i="9"/>
  <c r="X221" i="9"/>
  <c r="Y221" i="9"/>
  <c r="K221" i="9" s="1"/>
  <c r="E208" i="10" s="1"/>
  <c r="W222" i="9"/>
  <c r="X222" i="9" s="1"/>
  <c r="Y222" i="9"/>
  <c r="K222" i="9" s="1"/>
  <c r="E209" i="10"/>
  <c r="W223" i="9"/>
  <c r="X223" i="9" s="1"/>
  <c r="Y223" i="9"/>
  <c r="K223" i="9" s="1"/>
  <c r="E210" i="10" s="1"/>
  <c r="W224" i="9"/>
  <c r="X224" i="9" s="1"/>
  <c r="Y224" i="9"/>
  <c r="K224" i="9"/>
  <c r="E211" i="10" s="1"/>
  <c r="W225" i="9"/>
  <c r="X225" i="9" s="1"/>
  <c r="Y225" i="9"/>
  <c r="K225" i="9"/>
  <c r="E212" i="10" s="1"/>
  <c r="W226" i="9"/>
  <c r="X226" i="9"/>
  <c r="Y226" i="9"/>
  <c r="K226" i="9"/>
  <c r="E213" i="10" s="1"/>
  <c r="W227" i="9"/>
  <c r="X227" i="9" s="1"/>
  <c r="Y227" i="9"/>
  <c r="K227" i="9" s="1"/>
  <c r="E214" i="10" s="1"/>
  <c r="W228" i="9"/>
  <c r="X228" i="9"/>
  <c r="Y228" i="9"/>
  <c r="K228" i="9" s="1"/>
  <c r="E215" i="10" s="1"/>
  <c r="W229" i="9"/>
  <c r="X229" i="9" s="1"/>
  <c r="Y229" i="9"/>
  <c r="K229" i="9" s="1"/>
  <c r="E216" i="10" s="1"/>
  <c r="W230" i="9"/>
  <c r="X230" i="9" s="1"/>
  <c r="Y230" i="9"/>
  <c r="K230" i="9"/>
  <c r="E217" i="10" s="1"/>
  <c r="W231" i="9"/>
  <c r="X231" i="9" s="1"/>
  <c r="Y231" i="9"/>
  <c r="K231" i="9" s="1"/>
  <c r="E218" i="10" s="1"/>
  <c r="W232" i="9"/>
  <c r="X232" i="9"/>
  <c r="Y232" i="9"/>
  <c r="K232" i="9"/>
  <c r="E219" i="10" s="1"/>
  <c r="W233" i="9"/>
  <c r="X233" i="9" s="1"/>
  <c r="Y233" i="9"/>
  <c r="K233" i="9" s="1"/>
  <c r="E220" i="10" s="1"/>
  <c r="W234" i="9"/>
  <c r="X234" i="9"/>
  <c r="Y234" i="9"/>
  <c r="K234" i="9"/>
  <c r="E221" i="10" s="1"/>
  <c r="W235" i="9"/>
  <c r="X235" i="9" s="1"/>
  <c r="Y235" i="9"/>
  <c r="K235" i="9" s="1"/>
  <c r="E222" i="10" s="1"/>
  <c r="W236" i="9"/>
  <c r="X236" i="9"/>
  <c r="Y236" i="9"/>
  <c r="K236" i="9"/>
  <c r="E223" i="10" s="1"/>
  <c r="W237" i="9"/>
  <c r="X237" i="9" s="1"/>
  <c r="Y237" i="9"/>
  <c r="K237" i="9" s="1"/>
  <c r="E224" i="10" s="1"/>
  <c r="W238" i="9"/>
  <c r="X238" i="9"/>
  <c r="Y238" i="9"/>
  <c r="K238" i="9"/>
  <c r="E225" i="10" s="1"/>
  <c r="W239" i="9"/>
  <c r="X239" i="9" s="1"/>
  <c r="Y239" i="9"/>
  <c r="K239" i="9" s="1"/>
  <c r="E226" i="10" s="1"/>
  <c r="W240" i="9"/>
  <c r="X240" i="9"/>
  <c r="Y240" i="9"/>
  <c r="K240" i="9"/>
  <c r="E227" i="10" s="1"/>
  <c r="W241" i="9"/>
  <c r="X241" i="9" s="1"/>
  <c r="Y241" i="9"/>
  <c r="K241" i="9" s="1"/>
  <c r="E228" i="10" s="1"/>
  <c r="W242" i="9"/>
  <c r="X242" i="9"/>
  <c r="Y242" i="9"/>
  <c r="K242" i="9"/>
  <c r="E229" i="10" s="1"/>
  <c r="W243" i="9"/>
  <c r="X243" i="9" s="1"/>
  <c r="Y243" i="9"/>
  <c r="K243" i="9" s="1"/>
  <c r="E230" i="10" s="1"/>
  <c r="W244" i="9"/>
  <c r="X244" i="9"/>
  <c r="Y244" i="9"/>
  <c r="K244" i="9"/>
  <c r="E231" i="10" s="1"/>
  <c r="W245" i="9"/>
  <c r="X245" i="9" s="1"/>
  <c r="Y245" i="9"/>
  <c r="K245" i="9" s="1"/>
  <c r="E232" i="10" s="1"/>
  <c r="W246" i="9"/>
  <c r="X246" i="9"/>
  <c r="Y246" i="9"/>
  <c r="K246" i="9"/>
  <c r="E233" i="10" s="1"/>
  <c r="W247" i="9"/>
  <c r="X247" i="9" s="1"/>
  <c r="Y247" i="9"/>
  <c r="K247" i="9" s="1"/>
  <c r="E234" i="10" s="1"/>
  <c r="W248" i="9"/>
  <c r="X248" i="9"/>
  <c r="Y248" i="9"/>
  <c r="K248" i="9"/>
  <c r="E235" i="10" s="1"/>
  <c r="W249" i="9"/>
  <c r="X249" i="9" s="1"/>
  <c r="Y249" i="9"/>
  <c r="K249" i="9" s="1"/>
  <c r="E236" i="10" s="1"/>
  <c r="W250" i="9"/>
  <c r="X250" i="9"/>
  <c r="Y250" i="9"/>
  <c r="K250" i="9"/>
  <c r="E237" i="10" s="1"/>
  <c r="W251" i="9"/>
  <c r="X251" i="9" s="1"/>
  <c r="Y251" i="9"/>
  <c r="K251" i="9" s="1"/>
  <c r="E238" i="10" s="1"/>
  <c r="W252" i="9"/>
  <c r="X252" i="9"/>
  <c r="Y252" i="9"/>
  <c r="K252" i="9"/>
  <c r="E239" i="10" s="1"/>
  <c r="W253" i="9"/>
  <c r="X253" i="9" s="1"/>
  <c r="Y253" i="9"/>
  <c r="K253" i="9" s="1"/>
  <c r="E240" i="10" s="1"/>
  <c r="W254" i="9"/>
  <c r="X254" i="9"/>
  <c r="Y254" i="9"/>
  <c r="K254" i="9"/>
  <c r="E241" i="10" s="1"/>
  <c r="W255" i="9"/>
  <c r="X255" i="9" s="1"/>
  <c r="Y255" i="9"/>
  <c r="K255" i="9" s="1"/>
  <c r="E242" i="10" s="1"/>
  <c r="W256" i="9"/>
  <c r="X256" i="9"/>
  <c r="Y256" i="9"/>
  <c r="K256" i="9"/>
  <c r="E243" i="10" s="1"/>
  <c r="W257" i="9"/>
  <c r="X257" i="9" s="1"/>
  <c r="Y257" i="9"/>
  <c r="K257" i="9" s="1"/>
  <c r="E244" i="10" s="1"/>
  <c r="W258" i="9"/>
  <c r="X258" i="9"/>
  <c r="Y258" i="9"/>
  <c r="K258" i="9"/>
  <c r="E245" i="10" s="1"/>
  <c r="W259" i="9"/>
  <c r="X259" i="9" s="1"/>
  <c r="Y259" i="9"/>
  <c r="K259" i="9" s="1"/>
  <c r="E246" i="10" s="1"/>
  <c r="W260" i="9"/>
  <c r="X260" i="9"/>
  <c r="Y260" i="9"/>
  <c r="K260" i="9"/>
  <c r="E247" i="10" s="1"/>
  <c r="C1" i="8"/>
  <c r="W19" i="9"/>
  <c r="Y19" i="9"/>
  <c r="W20" i="9"/>
  <c r="Y20" i="9"/>
  <c r="W21" i="9"/>
  <c r="Y21" i="9"/>
  <c r="W22" i="9"/>
  <c r="Y22" i="9"/>
  <c r="K22" i="9" s="1"/>
  <c r="E9" i="10" s="1"/>
  <c r="W23" i="9"/>
  <c r="X23" i="9"/>
  <c r="Y23" i="9"/>
  <c r="W24" i="9"/>
  <c r="X24" i="9" s="1"/>
  <c r="Y24" i="9"/>
  <c r="W25" i="9"/>
  <c r="X25" i="9"/>
  <c r="Y25" i="9"/>
  <c r="K25" i="9"/>
  <c r="E12" i="10" s="1"/>
  <c r="W38" i="9"/>
  <c r="X38" i="9" s="1"/>
  <c r="Y38" i="9"/>
  <c r="W26" i="9"/>
  <c r="W27" i="9"/>
  <c r="W28" i="9"/>
  <c r="W29" i="9"/>
  <c r="W30" i="9"/>
  <c r="X30" i="9"/>
  <c r="W31" i="9"/>
  <c r="X31" i="9"/>
  <c r="W32" i="9"/>
  <c r="W33" i="9"/>
  <c r="W34" i="9"/>
  <c r="W35" i="9"/>
  <c r="X35" i="9" s="1"/>
  <c r="W36" i="9"/>
  <c r="W37" i="9"/>
  <c r="W39" i="9"/>
  <c r="X39" i="9" s="1"/>
  <c r="W40" i="9"/>
  <c r="W41" i="9"/>
  <c r="X41" i="9"/>
  <c r="W42" i="9"/>
  <c r="W43" i="9"/>
  <c r="X43" i="9" s="1"/>
  <c r="W44" i="9"/>
  <c r="X44" i="9" s="1"/>
  <c r="K8" i="9" s="1"/>
  <c r="Y3" i="9" s="1"/>
  <c r="I3" i="9" s="1"/>
  <c r="W45" i="9"/>
  <c r="W46" i="9"/>
  <c r="X46" i="9"/>
  <c r="W47" i="9"/>
  <c r="X47" i="9"/>
  <c r="W48" i="9"/>
  <c r="X48" i="9"/>
  <c r="W49" i="9"/>
  <c r="X49" i="9"/>
  <c r="W50" i="9"/>
  <c r="X50" i="9"/>
  <c r="W51" i="9"/>
  <c r="X51" i="9"/>
  <c r="W52" i="9"/>
  <c r="X52" i="9"/>
  <c r="W53" i="9"/>
  <c r="X53" i="9"/>
  <c r="W54" i="9"/>
  <c r="X54" i="9"/>
  <c r="W55" i="9"/>
  <c r="X55" i="9"/>
  <c r="W56" i="9"/>
  <c r="X56" i="9"/>
  <c r="W57" i="9"/>
  <c r="X57" i="9"/>
  <c r="W58" i="9"/>
  <c r="X58" i="9"/>
  <c r="W59" i="9"/>
  <c r="X59" i="9"/>
  <c r="W18" i="9"/>
  <c r="X18" i="9"/>
  <c r="Y26" i="9"/>
  <c r="Y27" i="9"/>
  <c r="Y28" i="9"/>
  <c r="Y29" i="9"/>
  <c r="Y30" i="9"/>
  <c r="K30" i="9"/>
  <c r="E17" i="10" s="1"/>
  <c r="Y31" i="9"/>
  <c r="K31" i="9" s="1"/>
  <c r="E18" i="10" s="1"/>
  <c r="Y32" i="9"/>
  <c r="Y33" i="9"/>
  <c r="Y34" i="9"/>
  <c r="Y35" i="9"/>
  <c r="K35" i="9" s="1"/>
  <c r="E22" i="10" s="1"/>
  <c r="Y36" i="9"/>
  <c r="Y37" i="9"/>
  <c r="K37" i="9" s="1"/>
  <c r="E24" i="10" s="1"/>
  <c r="Y39" i="9"/>
  <c r="Y40" i="9"/>
  <c r="Y41" i="9"/>
  <c r="K41" i="9"/>
  <c r="E28" i="10" s="1"/>
  <c r="Y42" i="9"/>
  <c r="K42" i="9" s="1"/>
  <c r="E29" i="10" s="1"/>
  <c r="Y43" i="9"/>
  <c r="Y44" i="9"/>
  <c r="Y45" i="9"/>
  <c r="K45" i="9"/>
  <c r="E32" i="10" s="1"/>
  <c r="Y46" i="9"/>
  <c r="Y47" i="9"/>
  <c r="Y48" i="9"/>
  <c r="Y49" i="9"/>
  <c r="K49" i="9"/>
  <c r="E36" i="10" s="1"/>
  <c r="Y50" i="9"/>
  <c r="Y51" i="9"/>
  <c r="Y52" i="9"/>
  <c r="Y53" i="9"/>
  <c r="Y54" i="9"/>
  <c r="K54" i="9" s="1"/>
  <c r="E41" i="10" s="1"/>
  <c r="Y55" i="9"/>
  <c r="Y56" i="9"/>
  <c r="K56" i="9" s="1"/>
  <c r="E43" i="10" s="1"/>
  <c r="Y57" i="9"/>
  <c r="Y58" i="9"/>
  <c r="K58" i="9" s="1"/>
  <c r="E45" i="10" s="1"/>
  <c r="Y59" i="9"/>
  <c r="K59" i="9"/>
  <c r="E46" i="10" s="1"/>
  <c r="Y18" i="9"/>
  <c r="K18" i="9" s="1"/>
  <c r="E5" i="10" s="1"/>
  <c r="R18" i="9"/>
  <c r="V18" i="9" s="1"/>
  <c r="R19" i="9"/>
  <c r="Q18" i="9"/>
  <c r="Q19" i="9" s="1"/>
  <c r="P18" i="9"/>
  <c r="P19" i="9" s="1"/>
  <c r="K48" i="9"/>
  <c r="O18" i="9"/>
  <c r="S18" i="9"/>
  <c r="AC105" i="8"/>
  <c r="AD105" i="8"/>
  <c r="AE105" i="8"/>
  <c r="AF105" i="8"/>
  <c r="AC106" i="8"/>
  <c r="AD106" i="8"/>
  <c r="AE106" i="8"/>
  <c r="AF106" i="8"/>
  <c r="AC107" i="8"/>
  <c r="AD107" i="8"/>
  <c r="AE107" i="8"/>
  <c r="AF107" i="8"/>
  <c r="AC108" i="8"/>
  <c r="AD108" i="8"/>
  <c r="AE108" i="8"/>
  <c r="AF108" i="8"/>
  <c r="AC109" i="8"/>
  <c r="AD109" i="8"/>
  <c r="AE109" i="8"/>
  <c r="AF109" i="8"/>
  <c r="AC110" i="8"/>
  <c r="AD110" i="8"/>
  <c r="AE110" i="8"/>
  <c r="AF110" i="8"/>
  <c r="AG110" i="8"/>
  <c r="AH110" i="8"/>
  <c r="AG109" i="8"/>
  <c r="AH109" i="8"/>
  <c r="AG108" i="8"/>
  <c r="AH108" i="8"/>
  <c r="AC104" i="8"/>
  <c r="AD104" i="8"/>
  <c r="AE104" i="8"/>
  <c r="AF104" i="8"/>
  <c r="AG104" i="8"/>
  <c r="AH104" i="8"/>
  <c r="AI104" i="8"/>
  <c r="AJ104" i="8"/>
  <c r="AC103" i="8"/>
  <c r="AD103" i="8"/>
  <c r="AE103" i="8"/>
  <c r="AF103" i="8"/>
  <c r="AG103" i="8"/>
  <c r="AH103" i="8"/>
  <c r="AC102" i="8"/>
  <c r="AC101" i="8"/>
  <c r="AD101" i="8"/>
  <c r="AC100" i="8"/>
  <c r="AD100" i="8"/>
  <c r="AE100" i="8"/>
  <c r="AB110" i="8"/>
  <c r="AB109" i="8"/>
  <c r="AB108" i="8"/>
  <c r="AB107" i="8"/>
  <c r="AB106" i="8"/>
  <c r="AB105" i="8"/>
  <c r="AB104" i="8"/>
  <c r="AB103" i="8"/>
  <c r="AL103" i="8" s="1"/>
  <c r="AB102" i="8"/>
  <c r="AB101" i="8"/>
  <c r="AL101" i="8"/>
  <c r="AB100" i="8"/>
  <c r="AC93" i="8"/>
  <c r="AD93" i="8"/>
  <c r="AE93" i="8"/>
  <c r="AF93" i="8"/>
  <c r="AG93" i="8"/>
  <c r="AH93" i="8"/>
  <c r="AC92" i="8"/>
  <c r="AD92" i="8"/>
  <c r="AE92" i="8"/>
  <c r="AF92" i="8"/>
  <c r="AG92" i="8"/>
  <c r="AH92" i="8"/>
  <c r="AC91" i="8"/>
  <c r="AD91" i="8"/>
  <c r="AE91" i="8"/>
  <c r="AF91" i="8"/>
  <c r="AG91" i="8"/>
  <c r="AH91" i="8"/>
  <c r="AC90" i="8"/>
  <c r="AD90" i="8"/>
  <c r="AE90" i="8"/>
  <c r="AF90" i="8"/>
  <c r="AC89" i="8"/>
  <c r="AD89" i="8"/>
  <c r="AE89" i="8"/>
  <c r="AF89" i="8"/>
  <c r="AC88" i="8"/>
  <c r="AD88" i="8"/>
  <c r="AE88" i="8"/>
  <c r="AF88" i="8"/>
  <c r="AC87" i="8"/>
  <c r="AD87" i="8"/>
  <c r="AE87" i="8"/>
  <c r="AF87" i="8"/>
  <c r="AG87" i="8"/>
  <c r="AH87" i="8"/>
  <c r="AI87" i="8"/>
  <c r="AJ87" i="8"/>
  <c r="AC86" i="8"/>
  <c r="AD86" i="8"/>
  <c r="AE86" i="8"/>
  <c r="AF86" i="8"/>
  <c r="AG86" i="8"/>
  <c r="AH86" i="8"/>
  <c r="AC85" i="8"/>
  <c r="AC83" i="8"/>
  <c r="AD83" i="8"/>
  <c r="AE83" i="8"/>
  <c r="AB93" i="8"/>
  <c r="AB92" i="8"/>
  <c r="AB91" i="8"/>
  <c r="AL91" i="8" s="1"/>
  <c r="AB90" i="8"/>
  <c r="AB89" i="8"/>
  <c r="AB88" i="8"/>
  <c r="AB87" i="8"/>
  <c r="AB86" i="8"/>
  <c r="AB85" i="8"/>
  <c r="AB84" i="8"/>
  <c r="AB83" i="8"/>
  <c r="AL83" i="8" s="1"/>
  <c r="AC84" i="8"/>
  <c r="AL84" i="8" s="1"/>
  <c r="AD84" i="8"/>
  <c r="AF74" i="8"/>
  <c r="AG74" i="8"/>
  <c r="AH74" i="8"/>
  <c r="AF75" i="8"/>
  <c r="AG75" i="8"/>
  <c r="AH75" i="8"/>
  <c r="AF76" i="8"/>
  <c r="AG76" i="8"/>
  <c r="AH76" i="8"/>
  <c r="AI70" i="8"/>
  <c r="AJ70" i="8"/>
  <c r="AG69" i="8"/>
  <c r="AH69" i="8"/>
  <c r="AG70" i="8"/>
  <c r="AH70" i="8"/>
  <c r="AC69" i="8"/>
  <c r="AD69" i="8"/>
  <c r="AE69" i="8"/>
  <c r="AF69" i="8"/>
  <c r="AD70" i="8"/>
  <c r="AE70" i="8"/>
  <c r="AF70" i="8"/>
  <c r="AL63" i="8"/>
  <c r="D8" i="21"/>
  <c r="AC71" i="8"/>
  <c r="AE71" i="8"/>
  <c r="AF71" i="8"/>
  <c r="AC72" i="8"/>
  <c r="AE72" i="8"/>
  <c r="AF72" i="8"/>
  <c r="AC73" i="8"/>
  <c r="AE73" i="8"/>
  <c r="AF73" i="8"/>
  <c r="AD74" i="8"/>
  <c r="AE74" i="8"/>
  <c r="AC75" i="8"/>
  <c r="AD75" i="8"/>
  <c r="AE75" i="8"/>
  <c r="AC76" i="8"/>
  <c r="AD76" i="8"/>
  <c r="AE76" i="8"/>
  <c r="AE66" i="8"/>
  <c r="AD66" i="8"/>
  <c r="AD67" i="8"/>
  <c r="AC66" i="8"/>
  <c r="AC67" i="8"/>
  <c r="AC68" i="8"/>
  <c r="AB75" i="8"/>
  <c r="AL75" i="8"/>
  <c r="AB74" i="8"/>
  <c r="AB73" i="8"/>
  <c r="AB72" i="8"/>
  <c r="AB71" i="8"/>
  <c r="AB70" i="8"/>
  <c r="AB68" i="8"/>
  <c r="AL68" i="8" s="1"/>
  <c r="AG57" i="8"/>
  <c r="AH57" i="8"/>
  <c r="AG58" i="8"/>
  <c r="AH58" i="8"/>
  <c r="AG59" i="8"/>
  <c r="AH59" i="8"/>
  <c r="AG53" i="8"/>
  <c r="AH53" i="8"/>
  <c r="AI53" i="8"/>
  <c r="AJ53" i="8"/>
  <c r="AG52" i="8"/>
  <c r="AH52" i="8"/>
  <c r="AD52" i="8"/>
  <c r="AE52" i="8"/>
  <c r="AF52" i="8"/>
  <c r="AE53" i="8"/>
  <c r="AF53" i="8"/>
  <c r="AE54" i="8"/>
  <c r="AF54" i="8"/>
  <c r="AE55" i="8"/>
  <c r="AF55" i="8"/>
  <c r="AD56" i="8"/>
  <c r="AF56" i="8"/>
  <c r="AD57" i="8"/>
  <c r="AF57" i="8"/>
  <c r="AD58" i="8"/>
  <c r="AF58" i="8"/>
  <c r="AD59" i="8"/>
  <c r="AF59" i="8"/>
  <c r="AE49" i="8"/>
  <c r="AD49" i="8"/>
  <c r="AD50" i="8"/>
  <c r="AC49" i="8"/>
  <c r="AC50" i="8"/>
  <c r="AC51" i="8"/>
  <c r="AC53" i="8"/>
  <c r="AC54" i="8"/>
  <c r="AC55" i="8"/>
  <c r="AC56" i="8"/>
  <c r="AC57" i="8"/>
  <c r="AC58" i="8"/>
  <c r="AC59" i="8"/>
  <c r="AB59" i="8"/>
  <c r="AB58" i="8"/>
  <c r="AB57" i="8"/>
  <c r="AB56" i="8"/>
  <c r="AB55" i="8"/>
  <c r="AB54" i="8"/>
  <c r="AB53" i="8"/>
  <c r="AB52" i="8"/>
  <c r="AC40" i="8"/>
  <c r="AD40" i="8"/>
  <c r="AE40" i="8"/>
  <c r="AF40" i="8"/>
  <c r="AG40" i="8"/>
  <c r="AH40" i="8"/>
  <c r="AC41" i="8"/>
  <c r="AD41" i="8"/>
  <c r="AE41" i="8"/>
  <c r="AF41" i="8"/>
  <c r="AG41" i="8"/>
  <c r="AH41" i="8"/>
  <c r="AC42" i="8"/>
  <c r="AD42" i="8"/>
  <c r="AE42" i="8"/>
  <c r="AF42" i="8"/>
  <c r="AG42" i="8"/>
  <c r="AH42" i="8"/>
  <c r="AC37" i="8"/>
  <c r="AD37" i="8"/>
  <c r="AE37" i="8"/>
  <c r="AF37" i="8"/>
  <c r="AC38" i="8"/>
  <c r="AD38" i="8"/>
  <c r="AE38" i="8"/>
  <c r="AF38" i="8"/>
  <c r="AC39" i="8"/>
  <c r="AD39" i="8"/>
  <c r="AE39" i="8"/>
  <c r="AF39" i="8"/>
  <c r="AC36" i="8"/>
  <c r="AD36" i="8"/>
  <c r="AE36" i="8"/>
  <c r="AF36" i="8"/>
  <c r="AG36" i="8"/>
  <c r="AH36" i="8"/>
  <c r="AI36" i="8"/>
  <c r="AJ36" i="8"/>
  <c r="AC35" i="8"/>
  <c r="AD35" i="8"/>
  <c r="AE35" i="8"/>
  <c r="AF35" i="8"/>
  <c r="AG35" i="8"/>
  <c r="AH35" i="8"/>
  <c r="AC34" i="8"/>
  <c r="AC33" i="8"/>
  <c r="AD33" i="8"/>
  <c r="AC32" i="8"/>
  <c r="AD32" i="8"/>
  <c r="AE32" i="8"/>
  <c r="AB41" i="8"/>
  <c r="AL41" i="8"/>
  <c r="A100" i="8"/>
  <c r="A83" i="8"/>
  <c r="A66" i="8"/>
  <c r="A49" i="8"/>
  <c r="A32" i="8"/>
  <c r="AD23" i="8"/>
  <c r="AE23" i="8"/>
  <c r="AF23" i="8"/>
  <c r="AG23" i="8"/>
  <c r="AH23" i="8"/>
  <c r="AC24" i="8"/>
  <c r="AE24" i="8"/>
  <c r="AF24" i="8"/>
  <c r="AG24" i="8"/>
  <c r="AH24" i="8"/>
  <c r="AC25" i="8"/>
  <c r="AD25" i="8"/>
  <c r="AE25" i="8"/>
  <c r="AF25" i="8"/>
  <c r="AG25" i="8"/>
  <c r="AH25" i="8"/>
  <c r="AC20" i="8"/>
  <c r="AD20" i="8"/>
  <c r="AF20" i="8"/>
  <c r="AC21" i="8"/>
  <c r="AE21" i="8"/>
  <c r="AF21" i="8"/>
  <c r="AD22" i="8"/>
  <c r="AE22" i="8"/>
  <c r="AF22" i="8"/>
  <c r="AC19" i="8"/>
  <c r="AE19" i="8"/>
  <c r="AF19" i="8"/>
  <c r="AG19" i="8"/>
  <c r="AH19" i="8"/>
  <c r="AI19" i="8"/>
  <c r="AJ19" i="8"/>
  <c r="AD18" i="8"/>
  <c r="AE18" i="8"/>
  <c r="AF18" i="8"/>
  <c r="AG18" i="8"/>
  <c r="AH18" i="8"/>
  <c r="AE15" i="8"/>
  <c r="AC15" i="8"/>
  <c r="AD16" i="8"/>
  <c r="AC17" i="8"/>
  <c r="AB25" i="8"/>
  <c r="AL25" i="8" s="1"/>
  <c r="AB24" i="8"/>
  <c r="AB23" i="8"/>
  <c r="AB22" i="8"/>
  <c r="AB21" i="8"/>
  <c r="AL21" i="8" s="1"/>
  <c r="AB20" i="8"/>
  <c r="AB19" i="8"/>
  <c r="AB18" i="8"/>
  <c r="AB16" i="8"/>
  <c r="AB15" i="8"/>
  <c r="A15" i="8"/>
  <c r="B18" i="3"/>
  <c r="B46" i="6"/>
  <c r="B45" i="6"/>
  <c r="B43" i="6"/>
  <c r="B42" i="6"/>
  <c r="B40" i="6"/>
  <c r="B39" i="6"/>
  <c r="B37" i="6"/>
  <c r="B36" i="6"/>
  <c r="B34" i="6"/>
  <c r="B33" i="6"/>
  <c r="B31" i="6"/>
  <c r="B30" i="6"/>
  <c r="B26" i="6"/>
  <c r="B25" i="6"/>
  <c r="B23" i="6"/>
  <c r="B22" i="6"/>
  <c r="B20" i="6"/>
  <c r="B19" i="6"/>
  <c r="B17" i="6"/>
  <c r="B16" i="6"/>
  <c r="B14" i="6"/>
  <c r="B13" i="6"/>
  <c r="B11" i="6"/>
  <c r="B10" i="6"/>
  <c r="B12" i="3"/>
  <c r="B11" i="3"/>
  <c r="B10" i="3"/>
  <c r="B9" i="3"/>
  <c r="B8" i="3"/>
  <c r="B7" i="3"/>
  <c r="B23" i="3"/>
  <c r="B22" i="3"/>
  <c r="B20" i="3"/>
  <c r="B19" i="3"/>
  <c r="L27" i="5"/>
  <c r="L26" i="5"/>
  <c r="L23" i="5"/>
  <c r="L21" i="5"/>
  <c r="L19" i="5"/>
  <c r="L18" i="5"/>
  <c r="L16" i="5"/>
  <c r="L15" i="5"/>
  <c r="L11" i="5"/>
  <c r="L10" i="5"/>
  <c r="L9" i="5"/>
  <c r="J27" i="5"/>
  <c r="AE27" i="5" s="1"/>
  <c r="BJ36" i="18" s="1"/>
  <c r="J26" i="5"/>
  <c r="AF26" i="5" s="1"/>
  <c r="BN35" i="18" s="1"/>
  <c r="J23" i="5"/>
  <c r="AF23" i="5" s="1"/>
  <c r="BN34" i="18" s="1"/>
  <c r="J21" i="5"/>
  <c r="AD21" i="5" s="1"/>
  <c r="BF33" i="18" s="1"/>
  <c r="AA19" i="5"/>
  <c r="AT32" i="18" s="1"/>
  <c r="J16" i="5"/>
  <c r="AB16" i="5"/>
  <c r="AX30" i="18" s="1"/>
  <c r="J15" i="5"/>
  <c r="AA15" i="5" s="1"/>
  <c r="AT29" i="18" s="1"/>
  <c r="J11" i="5"/>
  <c r="AA11" i="5"/>
  <c r="AT28" i="18" s="1"/>
  <c r="J10" i="5"/>
  <c r="AA10" i="5"/>
  <c r="AT27" i="18" s="1"/>
  <c r="AC16" i="8"/>
  <c r="J9" i="5"/>
  <c r="AA9" i="5" s="1"/>
  <c r="AT26" i="18" s="1"/>
  <c r="Z11" i="5"/>
  <c r="AP28" i="18" s="1"/>
  <c r="AB17" i="8"/>
  <c r="AL17" i="8"/>
  <c r="AG16" i="5"/>
  <c r="BR30" i="18" s="1"/>
  <c r="AD18" i="5"/>
  <c r="BF31" i="18" s="1"/>
  <c r="AD19" i="5"/>
  <c r="BF32" i="18" s="1"/>
  <c r="AB19" i="5"/>
  <c r="AX32" i="18" s="1"/>
  <c r="AD72" i="8"/>
  <c r="Z19" i="5"/>
  <c r="AP32" i="18" s="1"/>
  <c r="AB38" i="8"/>
  <c r="AL38" i="8"/>
  <c r="AC22" i="8"/>
  <c r="AE56" i="8"/>
  <c r="Z23" i="5"/>
  <c r="AP34" i="18" s="1"/>
  <c r="AB40" i="8"/>
  <c r="AL40" i="8" s="1"/>
  <c r="AD23" i="5"/>
  <c r="BF34" i="18" s="1"/>
  <c r="AE58" i="8"/>
  <c r="AE26" i="5"/>
  <c r="BJ35" i="18" s="1"/>
  <c r="Z27" i="5"/>
  <c r="AP36" i="18" s="1"/>
  <c r="AB42" i="8"/>
  <c r="AL42" i="8" s="1"/>
  <c r="AB27" i="5"/>
  <c r="AX36" i="18" s="1"/>
  <c r="AD27" i="5"/>
  <c r="BF36" i="18" s="1"/>
  <c r="AF27" i="5"/>
  <c r="BN36" i="18" s="1"/>
  <c r="AC15" i="5"/>
  <c r="BB29" i="18" s="1"/>
  <c r="Z18" i="5"/>
  <c r="AP31" i="18" s="1"/>
  <c r="AB37" i="8"/>
  <c r="AL37" i="8"/>
  <c r="AC19" i="5"/>
  <c r="BB32" i="18" s="1"/>
  <c r="Z21" i="5"/>
  <c r="AP33" i="18" s="1"/>
  <c r="AB39" i="8"/>
  <c r="AL39" i="8"/>
  <c r="AD73" i="8"/>
  <c r="AA23" i="5"/>
  <c r="AT34" i="18" s="1"/>
  <c r="AC23" i="8"/>
  <c r="AB26" i="5"/>
  <c r="AX35" i="18" s="1"/>
  <c r="AD24" i="8"/>
  <c r="AL24" i="8"/>
  <c r="AA27" i="5"/>
  <c r="AT36" i="18" s="1"/>
  <c r="AC27" i="5"/>
  <c r="BB36" i="18" s="1"/>
  <c r="AE59" i="8"/>
  <c r="E9" i="21"/>
  <c r="F36" i="18"/>
  <c r="L9" i="21"/>
  <c r="AJ46" i="18"/>
  <c r="L8" i="21"/>
  <c r="AJ45" i="18"/>
  <c r="AD55" i="8"/>
  <c r="Q19" i="16"/>
  <c r="Q20" i="16" s="1"/>
  <c r="Y19" i="16"/>
  <c r="L19" i="16" s="1"/>
  <c r="D321" i="17" s="1"/>
  <c r="H321" i="17" s="1"/>
  <c r="L18" i="16"/>
  <c r="D320" i="17" s="1"/>
  <c r="H320" i="17" s="1"/>
  <c r="R18" i="16"/>
  <c r="R19" i="15"/>
  <c r="K50" i="15"/>
  <c r="E289" i="17" s="1"/>
  <c r="K48" i="15"/>
  <c r="E287" i="17" s="1"/>
  <c r="R18" i="15"/>
  <c r="K50" i="14"/>
  <c r="E226" i="17"/>
  <c r="N20" i="14"/>
  <c r="R19" i="14"/>
  <c r="K19" i="14"/>
  <c r="E195" i="17"/>
  <c r="K26" i="14"/>
  <c r="E202" i="17"/>
  <c r="W19" i="14"/>
  <c r="W26" i="14"/>
  <c r="K48" i="14"/>
  <c r="E224" i="17"/>
  <c r="R18" i="14"/>
  <c r="K50" i="12"/>
  <c r="E100" i="17" s="1"/>
  <c r="N20" i="12"/>
  <c r="N21" i="12" s="1"/>
  <c r="R18" i="12"/>
  <c r="R18" i="11"/>
  <c r="K42" i="11"/>
  <c r="E29" i="17" s="1"/>
  <c r="K45" i="11"/>
  <c r="E32" i="17" s="1"/>
  <c r="O19" i="9"/>
  <c r="S19" i="9" s="1"/>
  <c r="Z18" i="9"/>
  <c r="Z19" i="9" s="1"/>
  <c r="L19" i="9" s="1"/>
  <c r="D6" i="10" s="1"/>
  <c r="H6" i="10" s="1"/>
  <c r="U19" i="16"/>
  <c r="K26" i="16"/>
  <c r="E328" i="17"/>
  <c r="W26" i="16"/>
  <c r="K19" i="16"/>
  <c r="E321" i="17" s="1"/>
  <c r="W19" i="16"/>
  <c r="K26" i="15"/>
  <c r="E265" i="17"/>
  <c r="W26" i="15"/>
  <c r="K51" i="15"/>
  <c r="E290" i="17" s="1"/>
  <c r="R20" i="15"/>
  <c r="K19" i="15"/>
  <c r="E258" i="17"/>
  <c r="W19" i="15"/>
  <c r="N21" i="14"/>
  <c r="R20" i="14"/>
  <c r="K51" i="14"/>
  <c r="E227" i="17" s="1"/>
  <c r="W27" i="13"/>
  <c r="K51" i="12"/>
  <c r="E101" i="17"/>
  <c r="R20" i="12"/>
  <c r="W20" i="12"/>
  <c r="W20" i="16"/>
  <c r="K27" i="16"/>
  <c r="E329" i="17"/>
  <c r="W27" i="16"/>
  <c r="K32" i="16"/>
  <c r="E334" i="17" s="1"/>
  <c r="W32" i="16"/>
  <c r="R21" i="15"/>
  <c r="K52" i="15"/>
  <c r="E291" i="17" s="1"/>
  <c r="K27" i="15"/>
  <c r="E266" i="17" s="1"/>
  <c r="W27" i="15"/>
  <c r="K32" i="15"/>
  <c r="E271" i="17"/>
  <c r="W32" i="15"/>
  <c r="K20" i="15"/>
  <c r="E259" i="17" s="1"/>
  <c r="W20" i="15"/>
  <c r="K52" i="14"/>
  <c r="E228" i="17"/>
  <c r="N22" i="14"/>
  <c r="R21" i="14"/>
  <c r="K32" i="14"/>
  <c r="E208" i="17"/>
  <c r="W32" i="14"/>
  <c r="K20" i="14"/>
  <c r="E196" i="17" s="1"/>
  <c r="G196" i="17"/>
  <c r="W20" i="14"/>
  <c r="K27" i="14"/>
  <c r="E203" i="17" s="1"/>
  <c r="G203" i="17"/>
  <c r="W27" i="14"/>
  <c r="W22" i="12"/>
  <c r="K52" i="12"/>
  <c r="E102" i="17"/>
  <c r="K29" i="16"/>
  <c r="E331" i="17"/>
  <c r="W29" i="16"/>
  <c r="W22" i="16"/>
  <c r="K33" i="16"/>
  <c r="E335" i="17"/>
  <c r="W33" i="16"/>
  <c r="K28" i="16"/>
  <c r="E330" i="17" s="1"/>
  <c r="W28" i="16"/>
  <c r="K21" i="16"/>
  <c r="E323" i="17"/>
  <c r="W21" i="16"/>
  <c r="K53" i="15"/>
  <c r="E292" i="17" s="1"/>
  <c r="N23" i="15"/>
  <c r="R23" i="15" s="1"/>
  <c r="W22" i="15"/>
  <c r="K8" i="15" s="1"/>
  <c r="K29" i="15"/>
  <c r="E268" i="17"/>
  <c r="W29" i="15"/>
  <c r="K21" i="15"/>
  <c r="E260" i="17" s="1"/>
  <c r="W21" i="15"/>
  <c r="W33" i="15"/>
  <c r="W28" i="15"/>
  <c r="K29" i="14"/>
  <c r="E205" i="17"/>
  <c r="G205" i="17"/>
  <c r="W29" i="14"/>
  <c r="N23" i="14"/>
  <c r="R22" i="14"/>
  <c r="W22" i="14"/>
  <c r="K53" i="14"/>
  <c r="E229" i="17" s="1"/>
  <c r="K28" i="14"/>
  <c r="E204" i="17" s="1"/>
  <c r="G204" i="17"/>
  <c r="W28" i="14"/>
  <c r="K21" i="14"/>
  <c r="E197" i="17" s="1"/>
  <c r="G197" i="17"/>
  <c r="W21" i="14"/>
  <c r="K33" i="14"/>
  <c r="E209" i="17" s="1"/>
  <c r="G209" i="17"/>
  <c r="W33" i="14"/>
  <c r="K53" i="12"/>
  <c r="E103" i="17" s="1"/>
  <c r="K23" i="16"/>
  <c r="E325" i="17" s="1"/>
  <c r="K34" i="16"/>
  <c r="E336" i="17" s="1"/>
  <c r="W34" i="16"/>
  <c r="K34" i="15"/>
  <c r="E273" i="17"/>
  <c r="W34" i="15"/>
  <c r="N24" i="15"/>
  <c r="K24" i="15"/>
  <c r="E263" i="17"/>
  <c r="K23" i="15"/>
  <c r="E262" i="17"/>
  <c r="N24" i="14"/>
  <c r="N25" i="14"/>
  <c r="K24" i="14"/>
  <c r="E200" i="17"/>
  <c r="R23" i="14"/>
  <c r="K23" i="14"/>
  <c r="E199" i="17" s="1"/>
  <c r="G199" i="17"/>
  <c r="K34" i="14"/>
  <c r="E210" i="17"/>
  <c r="G210" i="17"/>
  <c r="W34" i="14"/>
  <c r="K24" i="16"/>
  <c r="E326" i="17"/>
  <c r="K36" i="16"/>
  <c r="E338" i="17"/>
  <c r="W36" i="16"/>
  <c r="K36" i="15"/>
  <c r="E275" i="17" s="1"/>
  <c r="W36" i="15"/>
  <c r="W37" i="15"/>
  <c r="W37" i="14"/>
  <c r="K36" i="14"/>
  <c r="E212" i="17" s="1"/>
  <c r="W36" i="14"/>
  <c r="K38" i="15"/>
  <c r="E277" i="17"/>
  <c r="K38" i="14"/>
  <c r="E214" i="17"/>
  <c r="K39" i="14"/>
  <c r="E215" i="17"/>
  <c r="K40" i="16"/>
  <c r="E342" i="17"/>
  <c r="W40" i="16"/>
  <c r="W40" i="15"/>
  <c r="K40" i="14"/>
  <c r="E216" i="17"/>
  <c r="W40" i="14"/>
  <c r="W42" i="15"/>
  <c r="W42" i="14"/>
  <c r="K43" i="15"/>
  <c r="E282" i="17" s="1"/>
  <c r="K43" i="14"/>
  <c r="E219" i="17" s="1"/>
  <c r="K44" i="15"/>
  <c r="E283" i="17" s="1"/>
  <c r="K44" i="14"/>
  <c r="E220" i="17" s="1"/>
  <c r="W45" i="15"/>
  <c r="W45" i="14"/>
  <c r="K47" i="15"/>
  <c r="E286" i="17" s="1"/>
  <c r="K46" i="15"/>
  <c r="E285" i="17" s="1"/>
  <c r="K47" i="14"/>
  <c r="E223" i="17" s="1"/>
  <c r="K46" i="14"/>
  <c r="E222" i="17" s="1"/>
  <c r="W37" i="16"/>
  <c r="K38" i="16"/>
  <c r="E340" i="17"/>
  <c r="K39" i="16"/>
  <c r="E341" i="17"/>
  <c r="W42" i="16"/>
  <c r="K43" i="16"/>
  <c r="E345" i="17" s="1"/>
  <c r="K44" i="16"/>
  <c r="E346" i="17" s="1"/>
  <c r="W45" i="16"/>
  <c r="K46" i="16"/>
  <c r="E348" i="17"/>
  <c r="K47" i="16"/>
  <c r="E349" i="17"/>
  <c r="K48" i="16"/>
  <c r="E350" i="17"/>
  <c r="K50" i="16"/>
  <c r="E352" i="17"/>
  <c r="K51" i="16"/>
  <c r="E353" i="17"/>
  <c r="K52" i="16"/>
  <c r="E354" i="17"/>
  <c r="K53" i="16"/>
  <c r="E355" i="17"/>
  <c r="D248" i="10"/>
  <c r="H248" i="10" s="1"/>
  <c r="D249" i="10"/>
  <c r="H249" i="10" s="1"/>
  <c r="D250" i="10"/>
  <c r="H250" i="10" s="1"/>
  <c r="D251" i="10"/>
  <c r="H251" i="10" s="1"/>
  <c r="O20" i="9"/>
  <c r="O21" i="9" s="1"/>
  <c r="X26" i="9"/>
  <c r="X19" i="9"/>
  <c r="E35" i="10"/>
  <c r="G35" i="10"/>
  <c r="K50" i="9"/>
  <c r="E37" i="10" s="1"/>
  <c r="K26" i="9"/>
  <c r="E13" i="10" s="1"/>
  <c r="AC23" i="5"/>
  <c r="BB34" i="18" s="1"/>
  <c r="AE57" i="8"/>
  <c r="AE23" i="5"/>
  <c r="BJ34" i="18" s="1"/>
  <c r="AB23" i="5"/>
  <c r="AX34" i="18" s="1"/>
  <c r="AC9" i="5"/>
  <c r="BB26" i="18" s="1"/>
  <c r="Z9" i="5"/>
  <c r="AP26" i="18" s="1"/>
  <c r="AB66" i="8"/>
  <c r="AL66" i="8" s="1"/>
  <c r="AB32" i="8"/>
  <c r="AL32" i="8" s="1"/>
  <c r="AB34" i="8"/>
  <c r="AL34" i="8" s="1"/>
  <c r="AB49" i="8"/>
  <c r="AL49" i="8" s="1"/>
  <c r="AB51" i="8"/>
  <c r="AL51" i="8" s="1"/>
  <c r="AB76" i="8"/>
  <c r="AL76" i="8" s="1"/>
  <c r="AC74" i="8"/>
  <c r="AF16" i="5"/>
  <c r="BN30" i="18" s="1"/>
  <c r="Z10" i="5"/>
  <c r="AP27" i="18" s="1"/>
  <c r="AC16" i="5"/>
  <c r="BB30" i="18" s="1"/>
  <c r="AB10" i="5"/>
  <c r="AX27" i="18" s="1"/>
  <c r="AB9" i="5"/>
  <c r="AX26" i="18" s="1"/>
  <c r="AD15" i="8"/>
  <c r="AL15" i="8" s="1"/>
  <c r="AL58" i="8"/>
  <c r="AL102" i="8"/>
  <c r="AL85" i="8"/>
  <c r="AD21" i="8"/>
  <c r="AD15" i="5"/>
  <c r="BF29" i="18" s="1"/>
  <c r="AC18" i="5"/>
  <c r="BB31" i="18" s="1"/>
  <c r="AE20" i="8"/>
  <c r="AL20" i="8" s="1"/>
  <c r="AF15" i="5"/>
  <c r="BN29" i="18" s="1"/>
  <c r="AD53" i="8"/>
  <c r="AD19" i="8"/>
  <c r="AC18" i="8"/>
  <c r="AC52" i="8"/>
  <c r="Z16" i="5"/>
  <c r="AP30" i="18" s="1"/>
  <c r="AB36" i="8"/>
  <c r="AL36" i="8"/>
  <c r="AD16" i="5"/>
  <c r="BF30" i="18"/>
  <c r="AH16" i="5"/>
  <c r="BV30" i="18" s="1"/>
  <c r="AE15" i="5"/>
  <c r="BJ29" i="18" s="1"/>
  <c r="Z15" i="5"/>
  <c r="AP29" i="18" s="1"/>
  <c r="AB18" i="5"/>
  <c r="AX31" i="18" s="1"/>
  <c r="AA16" i="5"/>
  <c r="AT30" i="18" s="1"/>
  <c r="AC70" i="8"/>
  <c r="AL70" i="8" s="1"/>
  <c r="AE16" i="5"/>
  <c r="BJ30" i="18" s="1"/>
  <c r="AB15" i="5"/>
  <c r="AX29" i="18" s="1"/>
  <c r="T18" i="3"/>
  <c r="R18" i="3"/>
  <c r="K18" i="3" s="1"/>
  <c r="S20" i="9"/>
  <c r="K20" i="9"/>
  <c r="X27" i="9"/>
  <c r="K52" i="9"/>
  <c r="E39" i="10"/>
  <c r="AB33" i="8"/>
  <c r="AL33" i="8"/>
  <c r="AB67" i="8"/>
  <c r="AL67" i="8"/>
  <c r="AB50" i="8"/>
  <c r="AL50" i="8" s="1"/>
  <c r="AD71" i="8"/>
  <c r="AL71" i="8" s="1"/>
  <c r="AD54" i="8"/>
  <c r="AB35" i="8"/>
  <c r="AL35" i="8"/>
  <c r="AB69" i="8"/>
  <c r="AL69" i="8"/>
  <c r="E7" i="10"/>
  <c r="K27" i="9"/>
  <c r="E14" i="10" s="1"/>
  <c r="G14" i="10"/>
  <c r="K21" i="9"/>
  <c r="E8" i="10"/>
  <c r="G8" i="10"/>
  <c r="X36" i="9"/>
  <c r="K36" i="9"/>
  <c r="E23" i="10"/>
  <c r="AL55" i="8"/>
  <c r="AL108" i="8"/>
  <c r="BD14" i="8"/>
  <c r="AL29" i="8"/>
  <c r="D6" i="21"/>
  <c r="F6" i="21" s="1"/>
  <c r="L33" i="18"/>
  <c r="AO19" i="8"/>
  <c r="K7" i="8"/>
  <c r="AT10" i="8"/>
  <c r="M9" i="21"/>
  <c r="AP46" i="18" s="1"/>
  <c r="H9" i="21"/>
  <c r="F46" i="18" s="1"/>
  <c r="E8" i="21"/>
  <c r="F35" i="18" s="1"/>
  <c r="M8" i="21"/>
  <c r="AP45" i="18" s="1"/>
  <c r="E5" i="21"/>
  <c r="F32" i="18" s="1"/>
  <c r="K10" i="21"/>
  <c r="Z47" i="18" s="1"/>
  <c r="P10" i="21"/>
  <c r="BR47" i="18" s="1"/>
  <c r="N10" i="21"/>
  <c r="AZ47" i="18" s="1"/>
  <c r="L7" i="21"/>
  <c r="AJ44" i="18" s="1"/>
  <c r="L5" i="21"/>
  <c r="AJ42" i="18" s="1"/>
  <c r="H10" i="21"/>
  <c r="F47" i="18" s="1"/>
  <c r="E7" i="21"/>
  <c r="F34" i="18" s="1"/>
  <c r="M7" i="21"/>
  <c r="AP44" i="18" s="1"/>
  <c r="AL23" i="8"/>
  <c r="AL73" i="8"/>
  <c r="AL53" i="8"/>
  <c r="D10" i="21"/>
  <c r="AE29" i="18"/>
  <c r="L10" i="21"/>
  <c r="AJ47" i="18"/>
  <c r="E10" i="21"/>
  <c r="F37" i="18"/>
  <c r="M10" i="21"/>
  <c r="AP47" i="18"/>
  <c r="G10" i="21"/>
  <c r="U37" i="18"/>
  <c r="AL93" i="8"/>
  <c r="AL87" i="8"/>
  <c r="AL104" i="8"/>
  <c r="AL110" i="8"/>
  <c r="O10" i="21"/>
  <c r="BI47" i="18"/>
  <c r="AL19" i="8"/>
  <c r="AL22" i="8"/>
  <c r="AL59" i="8"/>
  <c r="AL57" i="8"/>
  <c r="AL72" i="8"/>
  <c r="AL80" i="8"/>
  <c r="D9" i="21"/>
  <c r="AL89" i="8"/>
  <c r="AL88" i="8"/>
  <c r="AL100" i="8"/>
  <c r="AL105" i="8"/>
  <c r="AL107" i="8"/>
  <c r="AL109" i="8"/>
  <c r="M37" i="21"/>
  <c r="BH68" i="18" s="1"/>
  <c r="AL52" i="8"/>
  <c r="AL106" i="8"/>
  <c r="G37" i="21"/>
  <c r="L68" i="18" s="1"/>
  <c r="L37" i="21"/>
  <c r="F34" i="21"/>
  <c r="F65" i="18"/>
  <c r="C37" i="21"/>
  <c r="D37" i="21"/>
  <c r="E37" i="21"/>
  <c r="H37" i="21"/>
  <c r="R68" i="18" s="1"/>
  <c r="F37" i="21"/>
  <c r="F68" i="18" s="1"/>
  <c r="G36" i="21"/>
  <c r="L67" i="18" s="1"/>
  <c r="I37" i="21"/>
  <c r="AA68" i="18" s="1"/>
  <c r="J37" i="21"/>
  <c r="AJ68" i="18" s="1"/>
  <c r="L36" i="21"/>
  <c r="F36" i="21"/>
  <c r="F67" i="18"/>
  <c r="N19" i="13"/>
  <c r="R18" i="13"/>
  <c r="K25" i="13"/>
  <c r="E138" i="17"/>
  <c r="K31" i="13"/>
  <c r="E144" i="17"/>
  <c r="K18" i="12"/>
  <c r="E68" i="17"/>
  <c r="Y18" i="12"/>
  <c r="L18" i="12"/>
  <c r="D68" i="17" s="1"/>
  <c r="H68" i="17"/>
  <c r="K51" i="11"/>
  <c r="E38" i="17"/>
  <c r="N20" i="11"/>
  <c r="N21" i="11"/>
  <c r="N22" i="11" s="1"/>
  <c r="K19" i="11"/>
  <c r="E6" i="17" s="1"/>
  <c r="G6" i="17"/>
  <c r="E37" i="17"/>
  <c r="K48" i="11"/>
  <c r="E35" i="17" s="1"/>
  <c r="Y18" i="11"/>
  <c r="L18" i="11" s="1"/>
  <c r="D5" i="17" s="1"/>
  <c r="H5" i="17" s="1"/>
  <c r="K57" i="9"/>
  <c r="E44" i="10" s="1"/>
  <c r="K55" i="9"/>
  <c r="E42" i="10" s="1"/>
  <c r="X21" i="9"/>
  <c r="K53" i="9"/>
  <c r="E40" i="10"/>
  <c r="X37" i="9"/>
  <c r="K51" i="9"/>
  <c r="E38" i="10" s="1"/>
  <c r="X22" i="9"/>
  <c r="X20" i="9"/>
  <c r="K19" i="9"/>
  <c r="E6" i="10" s="1"/>
  <c r="G6" i="10"/>
  <c r="K50" i="13"/>
  <c r="E163" i="17"/>
  <c r="G163" i="17"/>
  <c r="N20" i="13"/>
  <c r="R20" i="13" s="1"/>
  <c r="R19" i="13"/>
  <c r="Y19" i="12"/>
  <c r="L19" i="12"/>
  <c r="R20" i="11"/>
  <c r="R21" i="11"/>
  <c r="K39" i="9"/>
  <c r="E26" i="10"/>
  <c r="G26" i="10"/>
  <c r="X29" i="9"/>
  <c r="K29" i="9"/>
  <c r="E16" i="10"/>
  <c r="G16" i="10"/>
  <c r="K23" i="9"/>
  <c r="E10" i="10" s="1"/>
  <c r="K24" i="9"/>
  <c r="E11" i="10" s="1"/>
  <c r="G11" i="10"/>
  <c r="X28" i="9"/>
  <c r="K28" i="9"/>
  <c r="E15" i="10" s="1"/>
  <c r="K38" i="9"/>
  <c r="E25" i="10" s="1"/>
  <c r="K19" i="13"/>
  <c r="E132" i="17" s="1"/>
  <c r="W19" i="13"/>
  <c r="K51" i="13"/>
  <c r="E164" i="17"/>
  <c r="Y20" i="12"/>
  <c r="L20" i="12"/>
  <c r="W22" i="11"/>
  <c r="X32" i="9"/>
  <c r="K32" i="9"/>
  <c r="E19" i="10" s="1"/>
  <c r="K40" i="9"/>
  <c r="E27" i="10" s="1"/>
  <c r="G27" i="10"/>
  <c r="X40" i="9"/>
  <c r="K21" i="13"/>
  <c r="E134" i="17"/>
  <c r="G134" i="17"/>
  <c r="Y21" i="12"/>
  <c r="K34" i="9"/>
  <c r="E21" i="10" s="1"/>
  <c r="G21" i="10"/>
  <c r="X34" i="9"/>
  <c r="K33" i="9"/>
  <c r="E20" i="10" s="1"/>
  <c r="X33" i="9"/>
  <c r="X42" i="9"/>
  <c r="W21" i="13"/>
  <c r="K43" i="9"/>
  <c r="E30" i="10"/>
  <c r="K44" i="9"/>
  <c r="E31" i="10" s="1"/>
  <c r="G31" i="10"/>
  <c r="X45" i="9"/>
  <c r="K47" i="9"/>
  <c r="E34" i="10"/>
  <c r="K46" i="9"/>
  <c r="E33" i="10"/>
  <c r="G33" i="10"/>
  <c r="R29" i="2"/>
  <c r="L29" i="2" s="1"/>
  <c r="I29" i="2" s="1"/>
  <c r="R32" i="2"/>
  <c r="L32" i="2"/>
  <c r="I32" i="2" s="1"/>
  <c r="AL97" i="8"/>
  <c r="AO21" i="8"/>
  <c r="BD99" i="8"/>
  <c r="BD100" i="8"/>
  <c r="BK100" i="8"/>
  <c r="R100" i="8" s="1"/>
  <c r="BD101" i="8"/>
  <c r="BK101" i="8"/>
  <c r="BK102" i="8"/>
  <c r="BK103" i="8"/>
  <c r="R103" i="8" s="1"/>
  <c r="BK104" i="8"/>
  <c r="BK105" i="8"/>
  <c r="BK106" i="8"/>
  <c r="BK107" i="8"/>
  <c r="R107" i="8" s="1"/>
  <c r="BK108" i="8"/>
  <c r="BK109" i="8"/>
  <c r="R109" i="8" s="1"/>
  <c r="K21" i="11"/>
  <c r="E8" i="17"/>
  <c r="W21" i="11"/>
  <c r="E39" i="17"/>
  <c r="W20" i="11"/>
  <c r="K20" i="11"/>
  <c r="E7" i="17" s="1"/>
  <c r="G7" i="17"/>
  <c r="K32" i="11"/>
  <c r="E19" i="17"/>
  <c r="K24" i="11"/>
  <c r="E11" i="17"/>
  <c r="W32" i="11"/>
  <c r="K23" i="11"/>
  <c r="E10" i="17" s="1"/>
  <c r="W19" i="11"/>
  <c r="W21" i="12"/>
  <c r="K21" i="12"/>
  <c r="E71" i="17" s="1"/>
  <c r="K19" i="12"/>
  <c r="E69" i="17" s="1"/>
  <c r="W19" i="12"/>
  <c r="K20" i="12"/>
  <c r="E70" i="17"/>
  <c r="K24" i="12"/>
  <c r="E74" i="17"/>
  <c r="K23" i="12"/>
  <c r="E73" i="17"/>
  <c r="K20" i="13"/>
  <c r="E133" i="17"/>
  <c r="G133" i="17"/>
  <c r="W20" i="13"/>
  <c r="K52" i="13"/>
  <c r="E165" i="17"/>
  <c r="W22" i="13"/>
  <c r="K26" i="13"/>
  <c r="E139" i="17" s="1"/>
  <c r="G139" i="17"/>
  <c r="W26" i="13"/>
  <c r="K32" i="13"/>
  <c r="E145" i="17" s="1"/>
  <c r="W32" i="13"/>
  <c r="K27" i="13"/>
  <c r="E140" i="17"/>
  <c r="G140" i="17"/>
  <c r="R108" i="8"/>
  <c r="R106" i="8"/>
  <c r="R104" i="8"/>
  <c r="R102" i="8"/>
  <c r="R105" i="8"/>
  <c r="R101" i="8"/>
  <c r="K53" i="11"/>
  <c r="E40" i="17" s="1"/>
  <c r="K26" i="11"/>
  <c r="E13" i="17" s="1"/>
  <c r="K33" i="11"/>
  <c r="E20" i="17" s="1"/>
  <c r="K26" i="12"/>
  <c r="E76" i="17" s="1"/>
  <c r="W26" i="12"/>
  <c r="K8" i="12" s="1"/>
  <c r="W32" i="12"/>
  <c r="K32" i="12"/>
  <c r="E82" i="17" s="1"/>
  <c r="G82" i="17"/>
  <c r="W29" i="13"/>
  <c r="K29" i="13"/>
  <c r="E142" i="17" s="1"/>
  <c r="G142" i="17"/>
  <c r="W28" i="13"/>
  <c r="K28" i="13"/>
  <c r="E141" i="17" s="1"/>
  <c r="G141" i="17"/>
  <c r="K24" i="13"/>
  <c r="E137" i="17"/>
  <c r="K23" i="13"/>
  <c r="E136" i="17"/>
  <c r="W33" i="13"/>
  <c r="K33" i="13"/>
  <c r="E146" i="17" s="1"/>
  <c r="K53" i="13"/>
  <c r="E166" i="17" s="1"/>
  <c r="K34" i="11"/>
  <c r="E21" i="17" s="1"/>
  <c r="W34" i="11"/>
  <c r="K27" i="11"/>
  <c r="E14" i="17"/>
  <c r="W33" i="11"/>
  <c r="W33" i="12"/>
  <c r="K33" i="12"/>
  <c r="E83" i="17"/>
  <c r="G83" i="17"/>
  <c r="K27" i="12"/>
  <c r="E77" i="17" s="1"/>
  <c r="G77" i="17"/>
  <c r="W27" i="12"/>
  <c r="W34" i="13"/>
  <c r="K34" i="13"/>
  <c r="E147" i="17"/>
  <c r="K28" i="11"/>
  <c r="E15" i="17"/>
  <c r="W28" i="11"/>
  <c r="K29" i="11"/>
  <c r="E16" i="17" s="1"/>
  <c r="K29" i="12"/>
  <c r="E79" i="17" s="1"/>
  <c r="W29" i="12"/>
  <c r="K28" i="12"/>
  <c r="E78" i="17"/>
  <c r="G78" i="17"/>
  <c r="W28" i="12"/>
  <c r="W34" i="12"/>
  <c r="K34" i="12"/>
  <c r="E84" i="17" s="1"/>
  <c r="K36" i="11"/>
  <c r="E23" i="17" s="1"/>
  <c r="W36" i="11"/>
  <c r="W37" i="11"/>
  <c r="W37" i="13"/>
  <c r="K36" i="13"/>
  <c r="E149" i="17"/>
  <c r="W36" i="13"/>
  <c r="K38" i="11"/>
  <c r="E25" i="17" s="1"/>
  <c r="W37" i="12"/>
  <c r="W36" i="12"/>
  <c r="K36" i="12"/>
  <c r="E86" i="17" s="1"/>
  <c r="G86" i="17"/>
  <c r="K38" i="13"/>
  <c r="E151" i="17"/>
  <c r="K39" i="11"/>
  <c r="E26" i="17"/>
  <c r="K38" i="12"/>
  <c r="E88" i="17"/>
  <c r="K39" i="13"/>
  <c r="E152" i="17"/>
  <c r="K39" i="12"/>
  <c r="E89" i="17"/>
  <c r="W40" i="11"/>
  <c r="K40" i="11"/>
  <c r="E27" i="17" s="1"/>
  <c r="K40" i="13"/>
  <c r="E153" i="17" s="1"/>
  <c r="G153" i="17"/>
  <c r="W40" i="13"/>
  <c r="W42" i="11"/>
  <c r="K40" i="12"/>
  <c r="E90" i="17"/>
  <c r="G90" i="17"/>
  <c r="W40" i="12"/>
  <c r="W42" i="13"/>
  <c r="K43" i="11"/>
  <c r="E30" i="17" s="1"/>
  <c r="W42" i="12"/>
  <c r="K43" i="13"/>
  <c r="E156" i="17"/>
  <c r="K44" i="11"/>
  <c r="E31" i="17"/>
  <c r="K43" i="12"/>
  <c r="E93" i="17"/>
  <c r="G93" i="17"/>
  <c r="K44" i="13"/>
  <c r="E157" i="17" s="1"/>
  <c r="W45" i="11"/>
  <c r="K44" i="12"/>
  <c r="E94" i="17"/>
  <c r="W45" i="13"/>
  <c r="K8" i="13"/>
  <c r="Y3" i="13"/>
  <c r="I3" i="13"/>
  <c r="K46" i="11"/>
  <c r="E33" i="17"/>
  <c r="K47" i="11"/>
  <c r="E34" i="17"/>
  <c r="W45" i="12"/>
  <c r="K47" i="13"/>
  <c r="E160" i="17"/>
  <c r="K46" i="13"/>
  <c r="E159" i="17"/>
  <c r="K47" i="12"/>
  <c r="E97" i="17"/>
  <c r="K46" i="12"/>
  <c r="E96" i="17"/>
  <c r="G96" i="17"/>
  <c r="AB15" i="18"/>
  <c r="BB15" i="18"/>
  <c r="CC45" i="18"/>
  <c r="CC43" i="18"/>
  <c r="R15" i="18"/>
  <c r="CC42" i="18"/>
  <c r="CC46" i="18"/>
  <c r="CC44" i="18"/>
  <c r="AO17" i="8"/>
  <c r="BD31" i="8"/>
  <c r="BD32" i="8"/>
  <c r="BK32" i="8"/>
  <c r="R32" i="8"/>
  <c r="BD33" i="8"/>
  <c r="BK33" i="8"/>
  <c r="R33" i="8" s="1"/>
  <c r="BK34" i="8"/>
  <c r="R34" i="8"/>
  <c r="BK35" i="8"/>
  <c r="R35" i="8"/>
  <c r="BK36" i="8"/>
  <c r="R36" i="8"/>
  <c r="BK37" i="8"/>
  <c r="BK38" i="8"/>
  <c r="R38" i="8" s="1"/>
  <c r="BK39" i="8"/>
  <c r="R39" i="8" s="1"/>
  <c r="BK40" i="8"/>
  <c r="R40" i="8" s="1"/>
  <c r="BK41" i="8"/>
  <c r="R41" i="8" s="1"/>
  <c r="AO20" i="8"/>
  <c r="BD65" i="8"/>
  <c r="BK66" i="8"/>
  <c r="R66" i="8" s="1"/>
  <c r="BK67" i="8"/>
  <c r="R67" i="8" s="1"/>
  <c r="BK69" i="8"/>
  <c r="R69" i="8" s="1"/>
  <c r="BK71" i="8"/>
  <c r="R71" i="8" s="1"/>
  <c r="BK73" i="8"/>
  <c r="R73" i="8" s="1"/>
  <c r="BK75" i="8"/>
  <c r="R75" i="8" s="1"/>
  <c r="BB17" i="18"/>
  <c r="AL74" i="8"/>
  <c r="BD66" i="8"/>
  <c r="BD67" i="8"/>
  <c r="BK68" i="8"/>
  <c r="BK70" i="8"/>
  <c r="R70" i="8" s="1"/>
  <c r="BK72" i="8"/>
  <c r="R72" i="8" s="1"/>
  <c r="BK74" i="8"/>
  <c r="R74" i="8" s="1"/>
  <c r="AB17" i="18"/>
  <c r="R110" i="8"/>
  <c r="R19" i="18"/>
  <c r="AO19" i="18"/>
  <c r="AB19" i="18"/>
  <c r="R18" i="18"/>
  <c r="AO18" i="18"/>
  <c r="BD82" i="8"/>
  <c r="BD83" i="8"/>
  <c r="BK83" i="8"/>
  <c r="BD84" i="8"/>
  <c r="BK84" i="8"/>
  <c r="R84" i="8"/>
  <c r="BK85" i="8"/>
  <c r="BK86" i="8"/>
  <c r="BK87" i="8"/>
  <c r="R87" i="8" s="1"/>
  <c r="BK88" i="8"/>
  <c r="R88" i="8" s="1"/>
  <c r="BK89" i="8"/>
  <c r="R89" i="8" s="1"/>
  <c r="BK90" i="8"/>
  <c r="BK91" i="8"/>
  <c r="R91" i="8" s="1"/>
  <c r="BK92" i="8"/>
  <c r="R92" i="8" s="1"/>
  <c r="AB18" i="18"/>
  <c r="R17" i="18"/>
  <c r="AO16" i="18"/>
  <c r="BK59" i="8"/>
  <c r="R59" i="8" s="1"/>
  <c r="AO18" i="8"/>
  <c r="BK49" i="8"/>
  <c r="R49" i="8" s="1"/>
  <c r="BD50" i="8"/>
  <c r="BK51" i="8"/>
  <c r="BK52" i="8"/>
  <c r="R52" i="8"/>
  <c r="BK53" i="8"/>
  <c r="R53" i="8" s="1"/>
  <c r="BK54" i="8"/>
  <c r="R54" i="8" s="1"/>
  <c r="BK55" i="8"/>
  <c r="R55" i="8"/>
  <c r="BK56" i="8"/>
  <c r="R56" i="8"/>
  <c r="AB16" i="18"/>
  <c r="BK16" i="8"/>
  <c r="R16" i="8"/>
  <c r="BK19" i="8"/>
  <c r="BK23" i="8"/>
  <c r="R23" i="8"/>
  <c r="AB14" i="18"/>
  <c r="BK15" i="8"/>
  <c r="BK21" i="8"/>
  <c r="R21" i="8" s="1"/>
  <c r="R37" i="8"/>
  <c r="R68" i="8"/>
  <c r="R86" i="8"/>
  <c r="R85" i="8"/>
  <c r="R19" i="8"/>
  <c r="K8" i="16"/>
  <c r="R19" i="16"/>
  <c r="N20" i="16"/>
  <c r="R20" i="16" s="1"/>
  <c r="Q21" i="16"/>
  <c r="U20" i="16"/>
  <c r="S19" i="16"/>
  <c r="O20" i="16"/>
  <c r="O21" i="16" s="1"/>
  <c r="P19" i="16"/>
  <c r="P20" i="16" s="1"/>
  <c r="P21" i="16" s="1"/>
  <c r="S18" i="16"/>
  <c r="J325" i="17"/>
  <c r="Q22" i="16"/>
  <c r="U22" i="16" s="1"/>
  <c r="U21" i="16"/>
  <c r="T19" i="16"/>
  <c r="S20" i="16"/>
  <c r="N21" i="16"/>
  <c r="Q23" i="16"/>
  <c r="Q24" i="16" s="1"/>
  <c r="U24" i="16" s="1"/>
  <c r="U23" i="16"/>
  <c r="BB19" i="18"/>
  <c r="J10" i="21"/>
  <c r="S47" i="18" s="1"/>
  <c r="J9" i="21"/>
  <c r="S46" i="18" s="1"/>
  <c r="Z29" i="18"/>
  <c r="V29" i="18"/>
  <c r="R29" i="18"/>
  <c r="N29" i="18"/>
  <c r="J29" i="18"/>
  <c r="F29" i="18"/>
  <c r="X29" i="18"/>
  <c r="T29" i="18"/>
  <c r="P29" i="18"/>
  <c r="L29" i="18"/>
  <c r="I10" i="21"/>
  <c r="M47" i="18"/>
  <c r="F10" i="21"/>
  <c r="L37" i="18" s="1"/>
  <c r="AL56" i="8"/>
  <c r="CC47" i="18"/>
  <c r="CG29" i="18" a="1"/>
  <c r="CJ29" i="18" s="1"/>
  <c r="AL86" i="8"/>
  <c r="CK29" i="18"/>
  <c r="CL29" i="18"/>
  <c r="L24" i="18"/>
  <c r="H24" i="18"/>
  <c r="X24" i="18"/>
  <c r="P24" i="18"/>
  <c r="T24" i="18"/>
  <c r="R83" i="8"/>
  <c r="R90" i="8"/>
  <c r="AL90" i="8"/>
  <c r="CG28" i="18" s="1" a="1"/>
  <c r="CL28" i="18" s="1"/>
  <c r="AL92" i="8"/>
  <c r="J28" i="18"/>
  <c r="H36" i="21"/>
  <c r="CG27" i="18" a="1"/>
  <c r="CM27" i="18" s="1"/>
  <c r="H27" i="18"/>
  <c r="AL54" i="8"/>
  <c r="BB16" i="18"/>
  <c r="BK22" i="8"/>
  <c r="R22" i="8"/>
  <c r="BK17" i="8"/>
  <c r="R17" i="8"/>
  <c r="BD16" i="8"/>
  <c r="BK24" i="8"/>
  <c r="R24" i="8" s="1"/>
  <c r="BK20" i="8"/>
  <c r="BK18" i="8"/>
  <c r="R18" i="8" s="1"/>
  <c r="BD15" i="8"/>
  <c r="AO16" i="8"/>
  <c r="AL12" i="8"/>
  <c r="D5" i="21"/>
  <c r="J73" i="17"/>
  <c r="T23" i="3"/>
  <c r="R23" i="3"/>
  <c r="K23" i="3" s="1"/>
  <c r="L23" i="2"/>
  <c r="I23" i="2" s="1"/>
  <c r="P19" i="15"/>
  <c r="T19" i="15" s="1"/>
  <c r="O20" i="15"/>
  <c r="N25" i="15"/>
  <c r="R24" i="15"/>
  <c r="K22" i="15"/>
  <c r="E261" i="17"/>
  <c r="K31" i="15"/>
  <c r="E270" i="17"/>
  <c r="K33" i="15"/>
  <c r="E272" i="17"/>
  <c r="Y3" i="15"/>
  <c r="I3" i="15"/>
  <c r="P21" i="14"/>
  <c r="T20" i="14"/>
  <c r="J199" i="17"/>
  <c r="H8" i="21"/>
  <c r="N26" i="14"/>
  <c r="R25" i="14"/>
  <c r="L18" i="14"/>
  <c r="H194" i="17"/>
  <c r="Y19" i="14"/>
  <c r="L19" i="14" s="1"/>
  <c r="O21" i="14"/>
  <c r="S20" i="14"/>
  <c r="Q21" i="14"/>
  <c r="U20" i="14"/>
  <c r="K18" i="14"/>
  <c r="E194" i="17"/>
  <c r="S19" i="14"/>
  <c r="T19" i="14"/>
  <c r="U19" i="14"/>
  <c r="R24" i="14"/>
  <c r="Y3" i="14"/>
  <c r="I3" i="14"/>
  <c r="Y19" i="13"/>
  <c r="L18" i="13"/>
  <c r="D131" i="17" s="1"/>
  <c r="H131" i="17" s="1"/>
  <c r="J136" i="17"/>
  <c r="H7" i="21"/>
  <c r="O19" i="13"/>
  <c r="P19" i="13"/>
  <c r="Q19" i="13"/>
  <c r="K18" i="13"/>
  <c r="E131" i="17" s="1"/>
  <c r="D70" i="17"/>
  <c r="H70" i="17" s="1"/>
  <c r="D69" i="17"/>
  <c r="H69" i="17" s="1"/>
  <c r="O20" i="12"/>
  <c r="P20" i="12"/>
  <c r="Q20" i="12"/>
  <c r="K30" i="11"/>
  <c r="E17" i="17"/>
  <c r="J10" i="17"/>
  <c r="H5" i="21"/>
  <c r="K8" i="11"/>
  <c r="Y3" i="11"/>
  <c r="I3" i="11"/>
  <c r="Y19" i="11"/>
  <c r="K35" i="11"/>
  <c r="E22" i="17" s="1"/>
  <c r="O20" i="11"/>
  <c r="P21" i="11"/>
  <c r="T21" i="11" s="1"/>
  <c r="J10" i="10"/>
  <c r="C15" i="21" s="1"/>
  <c r="F15" i="21" s="1"/>
  <c r="Q20" i="9"/>
  <c r="U19" i="9"/>
  <c r="R20" i="9"/>
  <c r="V19" i="9"/>
  <c r="Z20" i="9"/>
  <c r="O22" i="9"/>
  <c r="S21" i="9"/>
  <c r="P20" i="9"/>
  <c r="P21" i="9" s="1"/>
  <c r="P22" i="9" s="1"/>
  <c r="T22" i="9" s="1"/>
  <c r="T19" i="9"/>
  <c r="T18" i="9"/>
  <c r="U18" i="9"/>
  <c r="AE25" i="18"/>
  <c r="R28" i="18"/>
  <c r="F28" i="18"/>
  <c r="P28" i="18"/>
  <c r="V28" i="18"/>
  <c r="H28" i="18"/>
  <c r="CQ29" i="18"/>
  <c r="CI29" i="18"/>
  <c r="M58" i="18"/>
  <c r="R67" i="18"/>
  <c r="R65" i="18"/>
  <c r="F9" i="21"/>
  <c r="L36" i="18" s="1"/>
  <c r="AE28" i="18"/>
  <c r="R93" i="8"/>
  <c r="F8" i="21"/>
  <c r="L35" i="18" s="1"/>
  <c r="AE27" i="18"/>
  <c r="R76" i="8"/>
  <c r="T19" i="3"/>
  <c r="R19" i="3" s="1"/>
  <c r="K19" i="3" s="1"/>
  <c r="T20" i="3"/>
  <c r="R20" i="3"/>
  <c r="K20" i="3" s="1"/>
  <c r="T21" i="3"/>
  <c r="R21" i="3" s="1"/>
  <c r="K21" i="3" s="1"/>
  <c r="T22" i="3"/>
  <c r="R22" i="3"/>
  <c r="K22" i="3" s="1"/>
  <c r="CG26" i="18" a="1"/>
  <c r="X26" i="18"/>
  <c r="R58" i="8"/>
  <c r="R51" i="8"/>
  <c r="BK57" i="8"/>
  <c r="BK50" i="8"/>
  <c r="BD49" i="8"/>
  <c r="BD48" i="8"/>
  <c r="AL46" i="8"/>
  <c r="D7" i="21"/>
  <c r="R14" i="18"/>
  <c r="BB14" i="18"/>
  <c r="F32" i="21"/>
  <c r="F63" i="18"/>
  <c r="G32" i="21"/>
  <c r="L63" i="18"/>
  <c r="M5" i="21"/>
  <c r="AP42" i="18"/>
  <c r="R15" i="8"/>
  <c r="T28" i="18"/>
  <c r="N28" i="18"/>
  <c r="L28" i="18"/>
  <c r="Z28" i="18"/>
  <c r="X28" i="18"/>
  <c r="CJ27" i="18"/>
  <c r="L27" i="18"/>
  <c r="V27" i="18"/>
  <c r="J27" i="18"/>
  <c r="F27" i="18"/>
  <c r="T27" i="18"/>
  <c r="R27" i="18"/>
  <c r="P27" i="18"/>
  <c r="CP27" i="18"/>
  <c r="X27" i="18"/>
  <c r="CQ27" i="18"/>
  <c r="Z27" i="18"/>
  <c r="CK27" i="18"/>
  <c r="N27" i="18"/>
  <c r="L26" i="18"/>
  <c r="H25" i="18"/>
  <c r="R25" i="18"/>
  <c r="P25" i="18"/>
  <c r="J25" i="18"/>
  <c r="X25" i="18"/>
  <c r="L25" i="18"/>
  <c r="Z25" i="18"/>
  <c r="V25" i="18"/>
  <c r="N25" i="18"/>
  <c r="F25" i="18"/>
  <c r="T25" i="18"/>
  <c r="R20" i="8"/>
  <c r="R25" i="15"/>
  <c r="N26" i="15"/>
  <c r="S20" i="15"/>
  <c r="O21" i="15"/>
  <c r="H195" i="17"/>
  <c r="Y20" i="14"/>
  <c r="Y21" i="14" s="1"/>
  <c r="L21" i="14" s="1"/>
  <c r="P22" i="14"/>
  <c r="T22" i="14" s="1"/>
  <c r="T21" i="14"/>
  <c r="Q22" i="14"/>
  <c r="U22" i="14" s="1"/>
  <c r="U21" i="14"/>
  <c r="O22" i="14"/>
  <c r="S21" i="14"/>
  <c r="N27" i="14"/>
  <c r="N28" i="14" s="1"/>
  <c r="N29" i="14" s="1"/>
  <c r="R26" i="14"/>
  <c r="U19" i="13"/>
  <c r="Q20" i="13"/>
  <c r="S19" i="13"/>
  <c r="O20" i="13"/>
  <c r="J7" i="21"/>
  <c r="S44" i="18" s="1"/>
  <c r="F44" i="18"/>
  <c r="Y20" i="13"/>
  <c r="L19" i="13"/>
  <c r="D132" i="17" s="1"/>
  <c r="H132" i="17" s="1"/>
  <c r="U20" i="12"/>
  <c r="Q21" i="12"/>
  <c r="U21" i="12" s="1"/>
  <c r="T20" i="12"/>
  <c r="P21" i="12"/>
  <c r="T21" i="12" s="1"/>
  <c r="P22" i="11"/>
  <c r="T22" i="11" s="1"/>
  <c r="L19" i="11"/>
  <c r="D6" i="17"/>
  <c r="H6" i="17" s="1"/>
  <c r="Y20" i="11"/>
  <c r="T20" i="9"/>
  <c r="O23" i="9"/>
  <c r="S22" i="9"/>
  <c r="Z21" i="9"/>
  <c r="L20" i="9"/>
  <c r="D7" i="10" s="1"/>
  <c r="H7" i="10"/>
  <c r="R21" i="9"/>
  <c r="V20" i="9"/>
  <c r="Q21" i="9"/>
  <c r="Q22" i="9" s="1"/>
  <c r="Q23" i="9" s="1"/>
  <c r="U20" i="9"/>
  <c r="G8" i="21"/>
  <c r="I8" i="21" s="1"/>
  <c r="G9" i="21"/>
  <c r="Z26" i="18"/>
  <c r="P26" i="18"/>
  <c r="V26" i="18"/>
  <c r="R26" i="18"/>
  <c r="H26" i="18"/>
  <c r="CI26" i="18"/>
  <c r="J26" i="18"/>
  <c r="T26" i="18"/>
  <c r="F26" i="18"/>
  <c r="N26" i="18"/>
  <c r="F7" i="21"/>
  <c r="L34" i="18" s="1"/>
  <c r="AE26" i="18"/>
  <c r="R57" i="8"/>
  <c r="R50" i="8"/>
  <c r="R26" i="15"/>
  <c r="N27" i="15"/>
  <c r="R27" i="15" s="1"/>
  <c r="R27" i="14"/>
  <c r="Q23" i="14"/>
  <c r="Q24" i="14" s="1"/>
  <c r="U24" i="14" s="1"/>
  <c r="L20" i="14"/>
  <c r="H196" i="17"/>
  <c r="S20" i="13"/>
  <c r="O21" i="13"/>
  <c r="O22" i="13" s="1"/>
  <c r="S22" i="13" s="1"/>
  <c r="U20" i="13"/>
  <c r="Q21" i="13"/>
  <c r="Q22" i="13" s="1"/>
  <c r="Y21" i="13"/>
  <c r="L20" i="13"/>
  <c r="D133" i="17" s="1"/>
  <c r="H133" i="17" s="1"/>
  <c r="P22" i="12"/>
  <c r="T22" i="12" s="1"/>
  <c r="Q22" i="12"/>
  <c r="P23" i="11"/>
  <c r="T23" i="11" s="1"/>
  <c r="U21" i="9"/>
  <c r="R22" i="9"/>
  <c r="V21" i="9"/>
  <c r="L21" i="9"/>
  <c r="D8" i="10"/>
  <c r="H8" i="10" s="1"/>
  <c r="Z22" i="9"/>
  <c r="L22" i="9" s="1"/>
  <c r="S23" i="9"/>
  <c r="O24" i="9"/>
  <c r="O25" i="9" s="1"/>
  <c r="T21" i="9"/>
  <c r="E32" i="21"/>
  <c r="E34" i="21"/>
  <c r="K34" i="21"/>
  <c r="AS65" i="18"/>
  <c r="E36" i="21"/>
  <c r="K36" i="21"/>
  <c r="AS67" i="18" s="1"/>
  <c r="E35" i="21"/>
  <c r="K35" i="21"/>
  <c r="AS66" i="18"/>
  <c r="C36" i="21"/>
  <c r="I36" i="21"/>
  <c r="AA67" i="18" s="1"/>
  <c r="N9" i="21"/>
  <c r="I9" i="21"/>
  <c r="M46" i="18" s="1"/>
  <c r="U36" i="18"/>
  <c r="C35" i="21"/>
  <c r="I35" i="21"/>
  <c r="U35" i="18"/>
  <c r="N8" i="21"/>
  <c r="AZ45" i="18" s="1"/>
  <c r="G7" i="21"/>
  <c r="U34" i="18"/>
  <c r="N28" i="15"/>
  <c r="R28" i="15" s="1"/>
  <c r="H197" i="17"/>
  <c r="Y22" i="14"/>
  <c r="Y23" i="14" s="1"/>
  <c r="U23" i="14"/>
  <c r="Y22" i="13"/>
  <c r="L21" i="13"/>
  <c r="D134" i="17" s="1"/>
  <c r="H134" i="17"/>
  <c r="U22" i="12"/>
  <c r="Q23" i="12"/>
  <c r="U23" i="12" s="1"/>
  <c r="P23" i="12"/>
  <c r="P24" i="11"/>
  <c r="P23" i="9"/>
  <c r="R23" i="9"/>
  <c r="V22" i="9"/>
  <c r="U22" i="9"/>
  <c r="S24" i="9"/>
  <c r="D9" i="10"/>
  <c r="H9" i="10" s="1"/>
  <c r="Z23" i="9"/>
  <c r="L23" i="9" s="1"/>
  <c r="D10" i="10" s="1"/>
  <c r="H10" i="10" s="1"/>
  <c r="M45" i="18"/>
  <c r="K8" i="21"/>
  <c r="Z45" i="18" s="1"/>
  <c r="AA66" i="18"/>
  <c r="K9" i="21"/>
  <c r="AZ46" i="18"/>
  <c r="I7" i="21"/>
  <c r="M44" i="18"/>
  <c r="C34" i="21"/>
  <c r="I34" i="21"/>
  <c r="AA65" i="18" s="1"/>
  <c r="N7" i="21"/>
  <c r="AZ44" i="18" s="1"/>
  <c r="N30" i="14"/>
  <c r="R30" i="14" s="1"/>
  <c r="R29" i="14"/>
  <c r="L22" i="14"/>
  <c r="H198" i="17" s="1"/>
  <c r="L22" i="13"/>
  <c r="D135" i="17" s="1"/>
  <c r="H135" i="17" s="1"/>
  <c r="Y23" i="13"/>
  <c r="O23" i="13"/>
  <c r="S23" i="13" s="1"/>
  <c r="P24" i="12"/>
  <c r="T24" i="12" s="1"/>
  <c r="T23" i="12"/>
  <c r="U23" i="9"/>
  <c r="Q24" i="9"/>
  <c r="V23" i="9"/>
  <c r="R24" i="9"/>
  <c r="Z24" i="9"/>
  <c r="L24" i="9" s="1"/>
  <c r="D11" i="10" s="1"/>
  <c r="T23" i="9"/>
  <c r="P24" i="9"/>
  <c r="O9" i="21"/>
  <c r="BI46" i="18" s="1"/>
  <c r="Z46" i="18"/>
  <c r="D36" i="21"/>
  <c r="J36" i="21"/>
  <c r="D35" i="21"/>
  <c r="J35" i="21"/>
  <c r="O8" i="21"/>
  <c r="K7" i="21"/>
  <c r="Z44" i="18" s="1"/>
  <c r="L23" i="14"/>
  <c r="H199" i="17"/>
  <c r="Y24" i="14"/>
  <c r="O24" i="13"/>
  <c r="S24" i="13" s="1"/>
  <c r="L23" i="13"/>
  <c r="D136" i="17" s="1"/>
  <c r="H136" i="17" s="1"/>
  <c r="Y24" i="13"/>
  <c r="P25" i="12"/>
  <c r="P26" i="12" s="1"/>
  <c r="P27" i="12" s="1"/>
  <c r="T27" i="12" s="1"/>
  <c r="H11" i="10"/>
  <c r="P25" i="9"/>
  <c r="T25" i="9" s="1"/>
  <c r="T24" i="9"/>
  <c r="V24" i="9"/>
  <c r="R25" i="9"/>
  <c r="V25" i="9" s="1"/>
  <c r="U24" i="9"/>
  <c r="Q25" i="9"/>
  <c r="BI45" i="18"/>
  <c r="P8" i="21"/>
  <c r="BR45" i="18"/>
  <c r="AJ66" i="18"/>
  <c r="M35" i="21"/>
  <c r="AJ67" i="18"/>
  <c r="M36" i="21"/>
  <c r="P9" i="21"/>
  <c r="BR46" i="18" s="1"/>
  <c r="O7" i="21"/>
  <c r="BI44" i="18" s="1"/>
  <c r="P7" i="21"/>
  <c r="BR44" i="18"/>
  <c r="D34" i="21"/>
  <c r="J34" i="21"/>
  <c r="AJ65" i="18" s="1"/>
  <c r="Y25" i="14"/>
  <c r="L24" i="14"/>
  <c r="H200" i="17" s="1"/>
  <c r="Y25" i="13"/>
  <c r="L24" i="13"/>
  <c r="D137" i="17" s="1"/>
  <c r="H137" i="17"/>
  <c r="T25" i="12"/>
  <c r="U25" i="9"/>
  <c r="Q26" i="9"/>
  <c r="U26" i="9" s="1"/>
  <c r="R26" i="9"/>
  <c r="BH66" i="18"/>
  <c r="N35" i="21"/>
  <c r="M34" i="21"/>
  <c r="N34" i="21" s="1"/>
  <c r="BH65" i="18"/>
  <c r="Y26" i="14"/>
  <c r="L26" i="14" s="1"/>
  <c r="L25" i="14"/>
  <c r="H201" i="17" s="1"/>
  <c r="Y26" i="13"/>
  <c r="L25" i="13"/>
  <c r="D138" i="17" s="1"/>
  <c r="H138" i="17" s="1"/>
  <c r="T26" i="12"/>
  <c r="Q27" i="9"/>
  <c r="Q28" i="9" s="1"/>
  <c r="Q29" i="9" s="1"/>
  <c r="Q30" i="9" s="1"/>
  <c r="Y27" i="14"/>
  <c r="L27" i="14" s="1"/>
  <c r="H203" i="17" s="1"/>
  <c r="Y27" i="13"/>
  <c r="L27" i="13" s="1"/>
  <c r="L26" i="13"/>
  <c r="D139" i="17"/>
  <c r="H139" i="17" s="1"/>
  <c r="P28" i="12"/>
  <c r="U27" i="9"/>
  <c r="Y28" i="14"/>
  <c r="Y29" i="14" s="1"/>
  <c r="Y30" i="14" s="1"/>
  <c r="Y28" i="13"/>
  <c r="L28" i="13" s="1"/>
  <c r="D141" i="17" s="1"/>
  <c r="H141" i="17" s="1"/>
  <c r="D140" i="17"/>
  <c r="H140" i="17" s="1"/>
  <c r="U28" i="9"/>
  <c r="L28" i="14"/>
  <c r="H204" i="17" s="1"/>
  <c r="Y29" i="13"/>
  <c r="U29" i="9"/>
  <c r="L29" i="14"/>
  <c r="H205" i="17"/>
  <c r="U30" i="9"/>
  <c r="Q31" i="9"/>
  <c r="L30" i="14"/>
  <c r="H206" i="17"/>
  <c r="Y31" i="14"/>
  <c r="L31" i="14" s="1"/>
  <c r="H207" i="17" s="1"/>
  <c r="U31" i="9"/>
  <c r="Q32" i="9"/>
  <c r="Y32" i="14"/>
  <c r="L32" i="14"/>
  <c r="H208" i="17"/>
  <c r="Y33" i="14"/>
  <c r="L33" i="14"/>
  <c r="H209" i="17"/>
  <c r="Y34" i="14"/>
  <c r="L34" i="14"/>
  <c r="Y35" i="14"/>
  <c r="L35" i="14"/>
  <c r="H211" i="17" s="1"/>
  <c r="Y36" i="14"/>
  <c r="L36" i="14" s="1"/>
  <c r="H212" i="17" s="1"/>
  <c r="Y37" i="14"/>
  <c r="Y38" i="14" s="1"/>
  <c r="L37" i="14"/>
  <c r="H213" i="17"/>
  <c r="Y39" i="14"/>
  <c r="L38" i="14"/>
  <c r="H214" i="17" s="1"/>
  <c r="Y40" i="14"/>
  <c r="L39" i="14"/>
  <c r="H215" i="17" s="1"/>
  <c r="Y41" i="14"/>
  <c r="L40" i="14"/>
  <c r="H216" i="17"/>
  <c r="L41" i="14"/>
  <c r="H217" i="17" s="1"/>
  <c r="Y42" i="14"/>
  <c r="L42" i="14"/>
  <c r="Y43" i="14"/>
  <c r="L43" i="14"/>
  <c r="H219" i="17" s="1"/>
  <c r="Y44" i="14"/>
  <c r="Y45" i="14"/>
  <c r="L44" i="14"/>
  <c r="H220" i="17"/>
  <c r="Y46" i="14"/>
  <c r="L46" i="14" s="1"/>
  <c r="H222" i="17" s="1"/>
  <c r="L45" i="14"/>
  <c r="H221" i="17"/>
  <c r="Y47" i="14"/>
  <c r="AL16" i="8"/>
  <c r="AL18" i="8"/>
  <c r="CG24" i="18" a="1"/>
  <c r="CG24" i="18" s="1"/>
  <c r="N37" i="21"/>
  <c r="G33" i="21"/>
  <c r="L64" i="18"/>
  <c r="F33" i="21"/>
  <c r="F64" i="18" s="1"/>
  <c r="H33" i="21"/>
  <c r="R64" i="18" s="1"/>
  <c r="AO12" i="8"/>
  <c r="AT14" i="8" s="1"/>
  <c r="E33" i="21"/>
  <c r="K33" i="21"/>
  <c r="AS64" i="18"/>
  <c r="H6" i="21"/>
  <c r="F43" i="18" s="1"/>
  <c r="M6" i="21"/>
  <c r="AP43" i="18" s="1"/>
  <c r="E6" i="21"/>
  <c r="F33" i="18" s="1"/>
  <c r="L6" i="21"/>
  <c r="AJ43" i="18"/>
  <c r="CG25" i="18" a="1"/>
  <c r="CP25" i="18" s="1"/>
  <c r="F5" i="21"/>
  <c r="L32" i="18"/>
  <c r="H32" i="21"/>
  <c r="AE24" i="18"/>
  <c r="F24" i="18"/>
  <c r="CJ24" i="18"/>
  <c r="N24" i="18"/>
  <c r="CO24" i="18"/>
  <c r="V24" i="18"/>
  <c r="J24" i="18"/>
  <c r="CM24" i="18"/>
  <c r="R24" i="18"/>
  <c r="Z24" i="18"/>
  <c r="J6" i="21"/>
  <c r="S43" i="18" s="1"/>
  <c r="G6" i="21"/>
  <c r="U33" i="18" s="1"/>
  <c r="R63" i="18"/>
  <c r="K32" i="21"/>
  <c r="AS63" i="18"/>
  <c r="G5" i="21"/>
  <c r="U32" i="18" s="1"/>
  <c r="I6" i="21"/>
  <c r="N6" i="21"/>
  <c r="AZ43" i="18" s="1"/>
  <c r="C33" i="21"/>
  <c r="I33" i="21"/>
  <c r="N5" i="21"/>
  <c r="AZ42" i="18" s="1"/>
  <c r="C32" i="21"/>
  <c r="I32" i="21"/>
  <c r="AA63" i="18" s="1"/>
  <c r="AA64" i="18"/>
  <c r="M43" i="18"/>
  <c r="K6" i="21"/>
  <c r="K5" i="21"/>
  <c r="Z42" i="18" s="1"/>
  <c r="Z43" i="18"/>
  <c r="D33" i="21"/>
  <c r="J33" i="21"/>
  <c r="O6" i="21"/>
  <c r="D32" i="21"/>
  <c r="J32" i="21"/>
  <c r="O5" i="21"/>
  <c r="AJ64" i="18"/>
  <c r="M33" i="21"/>
  <c r="BH64" i="18" s="1"/>
  <c r="BI43" i="18"/>
  <c r="P6" i="21"/>
  <c r="BR43" i="18"/>
  <c r="BI42" i="18"/>
  <c r="P5" i="21"/>
  <c r="AJ63" i="18"/>
  <c r="M32" i="21"/>
  <c r="N32" i="21" s="1"/>
  <c r="BR42" i="18"/>
  <c r="P11" i="21"/>
  <c r="D22" i="21"/>
  <c r="H22" i="21" s="1"/>
  <c r="V58" i="18" s="1"/>
  <c r="BR49" i="18"/>
  <c r="BG65" i="8"/>
  <c r="BN72" i="8"/>
  <c r="BN39" i="8"/>
  <c r="BG66" i="8"/>
  <c r="T63" i="8" s="1"/>
  <c r="BN91" i="8"/>
  <c r="BG31" i="8"/>
  <c r="BN103" i="8"/>
  <c r="BG101" i="8"/>
  <c r="V97" i="8"/>
  <c r="AX8" i="8"/>
  <c r="V5" i="8"/>
  <c r="BN67" i="8"/>
  <c r="BN86" i="8"/>
  <c r="BN59" i="8"/>
  <c r="BG83" i="8"/>
  <c r="BY82" i="8" s="1"/>
  <c r="BW82" i="8" s="1"/>
  <c r="BN105" i="8"/>
  <c r="BG100" i="8"/>
  <c r="T97" i="8"/>
  <c r="BN68" i="8"/>
  <c r="BN34" i="8"/>
  <c r="BN92" i="8"/>
  <c r="BN54" i="8"/>
  <c r="BN107" i="8"/>
  <c r="AX9" i="8"/>
  <c r="R8" i="8" s="1"/>
  <c r="BN41" i="8"/>
  <c r="AX11" i="8"/>
  <c r="V8" i="8" s="1"/>
  <c r="BG99" i="8"/>
  <c r="BY99" i="8" s="1"/>
  <c r="BW99" i="8" s="1"/>
  <c r="BG50" i="8"/>
  <c r="V46" i="8" s="1"/>
  <c r="BG84" i="8"/>
  <c r="V80" i="8" s="1"/>
  <c r="BN101" i="8"/>
  <c r="BN108" i="8"/>
  <c r="BN90" i="8"/>
  <c r="BG82" i="8"/>
  <c r="BN40" i="8"/>
  <c r="BG33" i="8"/>
  <c r="V29" i="8"/>
  <c r="BG32" i="8"/>
  <c r="T29" i="8"/>
  <c r="AX10" i="8"/>
  <c r="T8" i="8" s="1"/>
  <c r="BG14" i="8"/>
  <c r="BN15" i="8"/>
  <c r="BY14" i="8" s="1"/>
  <c r="BW14" i="8" s="1"/>
  <c r="AX7" i="8"/>
  <c r="T5" i="8"/>
  <c r="BN70" i="8"/>
  <c r="BN84" i="8"/>
  <c r="BN21" i="8"/>
  <c r="BG16" i="8"/>
  <c r="V12" i="8"/>
  <c r="BN58" i="8"/>
  <c r="AX14" i="8"/>
  <c r="X5" i="8"/>
  <c r="BN55" i="8"/>
  <c r="BN52" i="8"/>
  <c r="BN49" i="8"/>
  <c r="BG49" i="8"/>
  <c r="T46" i="8"/>
  <c r="BN23" i="8"/>
  <c r="BN17" i="8"/>
  <c r="BN75" i="8"/>
  <c r="BN32" i="8"/>
  <c r="BN19" i="8"/>
  <c r="BN102" i="8"/>
  <c r="BN37" i="8"/>
  <c r="AX5" i="8"/>
  <c r="BN85" i="8"/>
  <c r="BN73" i="8"/>
  <c r="BN104" i="8"/>
  <c r="BN110" i="8"/>
  <c r="BN35" i="8"/>
  <c r="BY31" i="8" s="1"/>
  <c r="BW31" i="8" s="1"/>
  <c r="BN71" i="8"/>
  <c r="BG67" i="8"/>
  <c r="V63" i="8"/>
  <c r="BN100" i="8"/>
  <c r="BN106" i="8"/>
  <c r="BN33" i="8"/>
  <c r="BN56" i="8"/>
  <c r="BN109" i="8"/>
  <c r="AX12" i="8"/>
  <c r="X8" i="8" s="1"/>
  <c r="BN51" i="8"/>
  <c r="BN83" i="8"/>
  <c r="BN36" i="8"/>
  <c r="BN87" i="8"/>
  <c r="BN66" i="8"/>
  <c r="BN69" i="8"/>
  <c r="BN89" i="8"/>
  <c r="BN88" i="8"/>
  <c r="BN74" i="8"/>
  <c r="BN38" i="8"/>
  <c r="BG15" i="8"/>
  <c r="T12" i="8"/>
  <c r="BN42" i="8"/>
  <c r="BN93" i="8"/>
  <c r="BN76" i="8"/>
  <c r="BN53" i="8"/>
  <c r="BG48" i="8"/>
  <c r="BN16" i="8"/>
  <c r="BN22" i="8"/>
  <c r="BN25" i="8"/>
  <c r="BN18" i="8"/>
  <c r="BN24" i="8"/>
  <c r="BN20" i="8"/>
  <c r="BN57" i="8"/>
  <c r="BN50" i="8"/>
  <c r="R5" i="8"/>
  <c r="BY4" i="8"/>
  <c r="R12" i="8"/>
  <c r="R63" i="8"/>
  <c r="R46" i="8"/>
  <c r="R80" i="8"/>
  <c r="R97" i="8"/>
  <c r="R29" i="8"/>
  <c r="BW4" i="8"/>
  <c r="H210" i="17" l="1"/>
  <c r="CQ25" i="18"/>
  <c r="CO25" i="18"/>
  <c r="CQ24" i="18"/>
  <c r="CK24" i="18"/>
  <c r="CL25" i="18"/>
  <c r="N33" i="21"/>
  <c r="BY48" i="8"/>
  <c r="BW48" i="8" s="1"/>
  <c r="T80" i="8"/>
  <c r="CG25" i="18"/>
  <c r="CN24" i="18"/>
  <c r="CH25" i="18"/>
  <c r="BH63" i="18"/>
  <c r="I5" i="21"/>
  <c r="M42" i="18" s="1"/>
  <c r="CP24" i="18"/>
  <c r="CI24" i="18"/>
  <c r="CL24" i="18"/>
  <c r="CN25" i="18"/>
  <c r="BY65" i="8"/>
  <c r="BW65" i="8" s="1"/>
  <c r="CH24" i="18"/>
  <c r="CK25" i="18"/>
  <c r="CM25" i="18"/>
  <c r="CI25" i="18"/>
  <c r="CJ25" i="18"/>
  <c r="Y48" i="14"/>
  <c r="L47" i="14"/>
  <c r="H223" i="17" s="1"/>
  <c r="T28" i="12"/>
  <c r="P29" i="12"/>
  <c r="N36" i="21"/>
  <c r="BH67" i="18"/>
  <c r="Y30" i="13"/>
  <c r="L29" i="13"/>
  <c r="D142" i="17" s="1"/>
  <c r="H142" i="17" s="1"/>
  <c r="Q33" i="9"/>
  <c r="U32" i="9"/>
  <c r="P26" i="9"/>
  <c r="T24" i="11"/>
  <c r="P25" i="11"/>
  <c r="CP26" i="18"/>
  <c r="CJ26" i="18"/>
  <c r="CO26" i="18"/>
  <c r="CN26" i="18"/>
  <c r="CG26" i="18"/>
  <c r="CM26" i="18"/>
  <c r="CK26" i="18"/>
  <c r="CH26" i="18"/>
  <c r="CQ26" i="18"/>
  <c r="CL26" i="18"/>
  <c r="Q23" i="13"/>
  <c r="U22" i="13"/>
  <c r="O26" i="9"/>
  <c r="S25" i="9"/>
  <c r="O22" i="15"/>
  <c r="S21" i="15"/>
  <c r="S20" i="12"/>
  <c r="O21" i="12"/>
  <c r="N22" i="12"/>
  <c r="R21" i="12"/>
  <c r="O23" i="14"/>
  <c r="S22" i="14"/>
  <c r="F16" i="21"/>
  <c r="C22" i="21"/>
  <c r="G22" i="21" s="1"/>
  <c r="BD53" i="18"/>
  <c r="V26" i="9"/>
  <c r="R27" i="9"/>
  <c r="L20" i="11"/>
  <c r="D7" i="17" s="1"/>
  <c r="H7" i="17" s="1"/>
  <c r="Y21" i="11"/>
  <c r="CI28" i="18"/>
  <c r="CM28" i="18"/>
  <c r="CH28" i="18"/>
  <c r="CQ28" i="18"/>
  <c r="CN28" i="18"/>
  <c r="CK28" i="18"/>
  <c r="CG28" i="18"/>
  <c r="CJ28" i="18"/>
  <c r="CO28" i="18"/>
  <c r="CP28" i="18"/>
  <c r="Q25" i="14"/>
  <c r="U21" i="13"/>
  <c r="T19" i="13"/>
  <c r="P20" i="13"/>
  <c r="T21" i="16"/>
  <c r="P22" i="16"/>
  <c r="Z25" i="9"/>
  <c r="CG27" i="18"/>
  <c r="F45" i="18"/>
  <c r="J8" i="21"/>
  <c r="S45" i="18" s="1"/>
  <c r="R21" i="16"/>
  <c r="N22" i="16"/>
  <c r="S21" i="16"/>
  <c r="O22" i="16"/>
  <c r="N31" i="14"/>
  <c r="G53" i="18"/>
  <c r="O25" i="13"/>
  <c r="N29" i="15"/>
  <c r="R28" i="14"/>
  <c r="P20" i="15"/>
  <c r="CO27" i="18"/>
  <c r="F42" i="18"/>
  <c r="J5" i="21"/>
  <c r="S42" i="18" s="1"/>
  <c r="Q25" i="16"/>
  <c r="Q24" i="12"/>
  <c r="P23" i="14"/>
  <c r="S20" i="11"/>
  <c r="O21" i="11"/>
  <c r="CI27" i="18"/>
  <c r="CL27" i="18"/>
  <c r="CH27" i="18"/>
  <c r="S21" i="13"/>
  <c r="CN27" i="18"/>
  <c r="T20" i="16"/>
  <c r="L21" i="12"/>
  <c r="D71" i="17" s="1"/>
  <c r="H71" i="17" s="1"/>
  <c r="Y22" i="12"/>
  <c r="CN29" i="18"/>
  <c r="CH29" i="18"/>
  <c r="N21" i="13"/>
  <c r="N23" i="11"/>
  <c r="R22" i="11"/>
  <c r="CP29" i="18"/>
  <c r="CG29" i="18"/>
  <c r="CM29" i="18"/>
  <c r="CO29" i="18"/>
  <c r="Y20" i="16"/>
  <c r="AD26" i="5"/>
  <c r="BF35" i="18" s="1"/>
  <c r="AB21" i="5"/>
  <c r="AX33" i="18" s="1"/>
  <c r="AC21" i="5"/>
  <c r="BB33" i="18" s="1"/>
  <c r="AC26" i="5"/>
  <c r="BB35" i="18" s="1"/>
  <c r="L18" i="9"/>
  <c r="D5" i="10" s="1"/>
  <c r="H5" i="10" s="1"/>
  <c r="AA26" i="5"/>
  <c r="AT35" i="18" s="1"/>
  <c r="AA21" i="5"/>
  <c r="AT33" i="18" s="1"/>
  <c r="Z26" i="5"/>
  <c r="AP35" i="18" s="1"/>
  <c r="T18" i="12"/>
  <c r="Q19" i="11"/>
  <c r="U18" i="12"/>
  <c r="Y19" i="15"/>
  <c r="L35" i="2"/>
  <c r="I35" i="2" s="1"/>
  <c r="U18" i="15"/>
  <c r="Q19" i="15"/>
  <c r="K8" i="14"/>
  <c r="H35" i="21"/>
  <c r="R66" i="18" s="1"/>
  <c r="L38" i="2"/>
  <c r="I38" i="2" s="1"/>
  <c r="G35" i="21"/>
  <c r="L66" i="18" s="1"/>
  <c r="L35" i="21"/>
  <c r="K18" i="15"/>
  <c r="E257" i="17" s="1"/>
  <c r="S21" i="11" l="1"/>
  <c r="O22" i="11"/>
  <c r="T20" i="13"/>
  <c r="P21" i="13"/>
  <c r="V27" i="9"/>
  <c r="R28" i="9"/>
  <c r="R22" i="12"/>
  <c r="N23" i="12"/>
  <c r="U23" i="13"/>
  <c r="Q24" i="13"/>
  <c r="S21" i="12"/>
  <c r="O22" i="12"/>
  <c r="L30" i="13"/>
  <c r="D143" i="17" s="1"/>
  <c r="H143" i="17" s="1"/>
  <c r="Y31" i="13"/>
  <c r="L22" i="12"/>
  <c r="D72" i="17" s="1"/>
  <c r="H72" i="17" s="1"/>
  <c r="Y23" i="12"/>
  <c r="P24" i="14"/>
  <c r="T23" i="14"/>
  <c r="R29" i="15"/>
  <c r="N30" i="15"/>
  <c r="T20" i="15"/>
  <c r="P21" i="15"/>
  <c r="Q25" i="12"/>
  <c r="U24" i="12"/>
  <c r="O26" i="13"/>
  <c r="S25" i="13"/>
  <c r="U25" i="14"/>
  <c r="Q26" i="14"/>
  <c r="AJ58" i="18"/>
  <c r="J22" i="21"/>
  <c r="J23" i="21" s="1"/>
  <c r="AY58" i="18" s="1"/>
  <c r="P26" i="11"/>
  <c r="T25" i="11"/>
  <c r="U19" i="11"/>
  <c r="Q20" i="11"/>
  <c r="N24" i="11"/>
  <c r="R23" i="11"/>
  <c r="U25" i="16"/>
  <c r="Q26" i="16"/>
  <c r="S22" i="15"/>
  <c r="O23" i="15"/>
  <c r="T29" i="12"/>
  <c r="P30" i="12"/>
  <c r="N22" i="13"/>
  <c r="R21" i="13"/>
  <c r="N32" i="14"/>
  <c r="R31" i="14"/>
  <c r="L25" i="9"/>
  <c r="D12" i="10" s="1"/>
  <c r="H12" i="10" s="1"/>
  <c r="Z26" i="9"/>
  <c r="P27" i="9"/>
  <c r="T26" i="9"/>
  <c r="Y20" i="15"/>
  <c r="L19" i="15"/>
  <c r="D258" i="17" s="1"/>
  <c r="H258" i="17" s="1"/>
  <c r="Y21" i="16"/>
  <c r="L20" i="16"/>
  <c r="D322" i="17" s="1"/>
  <c r="H322" i="17" s="1"/>
  <c r="O23" i="16"/>
  <c r="S22" i="16"/>
  <c r="P23" i="16"/>
  <c r="T22" i="16"/>
  <c r="L21" i="11"/>
  <c r="D8" i="17" s="1"/>
  <c r="H8" i="17" s="1"/>
  <c r="Y22" i="11"/>
  <c r="O24" i="14"/>
  <c r="S23" i="14"/>
  <c r="O27" i="9"/>
  <c r="S26" i="9"/>
  <c r="R22" i="16"/>
  <c r="N23" i="16"/>
  <c r="U19" i="15"/>
  <c r="Q20" i="15"/>
  <c r="Q34" i="9"/>
  <c r="U33" i="9"/>
  <c r="Y49" i="14"/>
  <c r="L48" i="14"/>
  <c r="H224" i="17" s="1"/>
  <c r="AO2" i="8"/>
  <c r="R2" i="8" s="1"/>
  <c r="L26" i="9" l="1"/>
  <c r="D13" i="10" s="1"/>
  <c r="H13" i="10" s="1"/>
  <c r="Z27" i="9"/>
  <c r="S23" i="15"/>
  <c r="O24" i="15"/>
  <c r="Y24" i="12"/>
  <c r="L23" i="12"/>
  <c r="D73" i="17" s="1"/>
  <c r="H73" i="17" s="1"/>
  <c r="N24" i="12"/>
  <c r="R23" i="12"/>
  <c r="P27" i="11"/>
  <c r="T26" i="11"/>
  <c r="Q26" i="12"/>
  <c r="U25" i="12"/>
  <c r="P22" i="15"/>
  <c r="T21" i="15"/>
  <c r="Y32" i="13"/>
  <c r="L31" i="13"/>
  <c r="D144" i="17" s="1"/>
  <c r="H144" i="17" s="1"/>
  <c r="V28" i="9"/>
  <c r="R29" i="9"/>
  <c r="S23" i="16"/>
  <c r="O24" i="16"/>
  <c r="O25" i="14"/>
  <c r="S24" i="14"/>
  <c r="U26" i="16"/>
  <c r="Q27" i="16"/>
  <c r="R32" i="14"/>
  <c r="N33" i="14"/>
  <c r="L22" i="11"/>
  <c r="D9" i="17" s="1"/>
  <c r="H9" i="17" s="1"/>
  <c r="Y23" i="11"/>
  <c r="U26" i="14"/>
  <c r="Q27" i="14"/>
  <c r="N31" i="15"/>
  <c r="R30" i="15"/>
  <c r="O23" i="12"/>
  <c r="S22" i="12"/>
  <c r="P22" i="13"/>
  <c r="T21" i="13"/>
  <c r="L49" i="14"/>
  <c r="H225" i="17" s="1"/>
  <c r="Y50" i="14"/>
  <c r="R22" i="13"/>
  <c r="N23" i="13"/>
  <c r="R24" i="11"/>
  <c r="N25" i="11"/>
  <c r="O28" i="9"/>
  <c r="S27" i="9"/>
  <c r="Q35" i="9"/>
  <c r="U34" i="9"/>
  <c r="U20" i="15"/>
  <c r="Q21" i="15"/>
  <c r="L20" i="15"/>
  <c r="D259" i="17" s="1"/>
  <c r="H259" i="17" s="1"/>
  <c r="Y21" i="15"/>
  <c r="R23" i="16"/>
  <c r="N24" i="16"/>
  <c r="P31" i="12"/>
  <c r="T30" i="12"/>
  <c r="U20" i="11"/>
  <c r="Q21" i="11"/>
  <c r="U24" i="13"/>
  <c r="Q25" i="13"/>
  <c r="O23" i="11"/>
  <c r="S22" i="11"/>
  <c r="L21" i="16"/>
  <c r="D323" i="17" s="1"/>
  <c r="H323" i="17" s="1"/>
  <c r="Y22" i="16"/>
  <c r="P24" i="16"/>
  <c r="T23" i="16"/>
  <c r="T27" i="9"/>
  <c r="P28" i="9"/>
  <c r="O27" i="13"/>
  <c r="S26" i="13"/>
  <c r="T24" i="14"/>
  <c r="P25" i="14"/>
  <c r="U27" i="16" l="1"/>
  <c r="Q28" i="16"/>
  <c r="T24" i="16"/>
  <c r="P25" i="16"/>
  <c r="R31" i="15"/>
  <c r="N32" i="15"/>
  <c r="Y33" i="13"/>
  <c r="L32" i="13"/>
  <c r="D145" i="17" s="1"/>
  <c r="H145" i="17" s="1"/>
  <c r="N25" i="12"/>
  <c r="R24" i="12"/>
  <c r="U27" i="14"/>
  <c r="Q28" i="14"/>
  <c r="R23" i="13"/>
  <c r="N24" i="13"/>
  <c r="P23" i="15"/>
  <c r="T22" i="15"/>
  <c r="L24" i="12"/>
  <c r="D74" i="17" s="1"/>
  <c r="H74" i="17" s="1"/>
  <c r="Y25" i="12"/>
  <c r="Q22" i="15"/>
  <c r="U21" i="15"/>
  <c r="Y24" i="11"/>
  <c r="L23" i="11"/>
  <c r="D10" i="17" s="1"/>
  <c r="H10" i="17" s="1"/>
  <c r="O25" i="16"/>
  <c r="S24" i="16"/>
  <c r="S24" i="15"/>
  <c r="O25" i="15"/>
  <c r="S25" i="14"/>
  <c r="O26" i="14"/>
  <c r="S23" i="11"/>
  <c r="O24" i="11"/>
  <c r="P23" i="13"/>
  <c r="T22" i="13"/>
  <c r="Q27" i="12"/>
  <c r="U26" i="12"/>
  <c r="U21" i="11"/>
  <c r="Q22" i="11"/>
  <c r="L22" i="16"/>
  <c r="D324" i="17" s="1"/>
  <c r="H324" i="17" s="1"/>
  <c r="Y23" i="16"/>
  <c r="L50" i="14"/>
  <c r="H226" i="17" s="1"/>
  <c r="Y51" i="14"/>
  <c r="P32" i="12"/>
  <c r="T31" i="12"/>
  <c r="S27" i="13"/>
  <c r="O28" i="13"/>
  <c r="T28" i="9"/>
  <c r="P29" i="9"/>
  <c r="Q26" i="13"/>
  <c r="U25" i="13"/>
  <c r="L21" i="15"/>
  <c r="D260" i="17" s="1"/>
  <c r="H260" i="17" s="1"/>
  <c r="Y22" i="15"/>
  <c r="N26" i="11"/>
  <c r="R25" i="11"/>
  <c r="N34" i="14"/>
  <c r="R33" i="14"/>
  <c r="R30" i="9"/>
  <c r="V29" i="9"/>
  <c r="Z28" i="9"/>
  <c r="L27" i="9"/>
  <c r="D14" i="10" s="1"/>
  <c r="H14" i="10" s="1"/>
  <c r="T25" i="14"/>
  <c r="P26" i="14"/>
  <c r="U35" i="9"/>
  <c r="Q36" i="9"/>
  <c r="R24" i="16"/>
  <c r="N25" i="16"/>
  <c r="O29" i="9"/>
  <c r="S28" i="9"/>
  <c r="O24" i="12"/>
  <c r="S23" i="12"/>
  <c r="P28" i="11"/>
  <c r="T27" i="11"/>
  <c r="Y52" i="14" l="1"/>
  <c r="L51" i="14"/>
  <c r="H227" i="17" s="1"/>
  <c r="T23" i="13"/>
  <c r="P24" i="13"/>
  <c r="O26" i="16"/>
  <c r="S25" i="16"/>
  <c r="T23" i="15"/>
  <c r="P24" i="15"/>
  <c r="Y34" i="13"/>
  <c r="L33" i="13"/>
  <c r="D146" i="17" s="1"/>
  <c r="H146" i="17" s="1"/>
  <c r="Q37" i="9"/>
  <c r="U36" i="9"/>
  <c r="L23" i="16"/>
  <c r="D325" i="17" s="1"/>
  <c r="H325" i="17" s="1"/>
  <c r="Y24" i="16"/>
  <c r="O25" i="11"/>
  <c r="S24" i="11"/>
  <c r="N25" i="13"/>
  <c r="R24" i="13"/>
  <c r="R32" i="15"/>
  <c r="N33" i="15"/>
  <c r="R34" i="14"/>
  <c r="N35" i="14"/>
  <c r="Y25" i="11"/>
  <c r="L24" i="11"/>
  <c r="D11" i="17" s="1"/>
  <c r="H11" i="17" s="1"/>
  <c r="R25" i="16"/>
  <c r="N26" i="16"/>
  <c r="T28" i="11"/>
  <c r="P29" i="11"/>
  <c r="T26" i="14"/>
  <c r="P27" i="14"/>
  <c r="S28" i="13"/>
  <c r="O29" i="13"/>
  <c r="U22" i="11"/>
  <c r="Q23" i="11"/>
  <c r="S26" i="14"/>
  <c r="O27" i="14"/>
  <c r="Q29" i="14"/>
  <c r="U28" i="14"/>
  <c r="P26" i="16"/>
  <c r="T25" i="16"/>
  <c r="R31" i="9"/>
  <c r="V30" i="9"/>
  <c r="T29" i="9"/>
  <c r="P30" i="9"/>
  <c r="O25" i="12"/>
  <c r="S24" i="12"/>
  <c r="N27" i="11"/>
  <c r="R26" i="11"/>
  <c r="Q23" i="15"/>
  <c r="U22" i="15"/>
  <c r="U26" i="13"/>
  <c r="Q27" i="13"/>
  <c r="L22" i="15"/>
  <c r="D261" i="17" s="1"/>
  <c r="H261" i="17" s="1"/>
  <c r="Y23" i="15"/>
  <c r="O26" i="15"/>
  <c r="S25" i="15"/>
  <c r="L25" i="12"/>
  <c r="D75" i="17" s="1"/>
  <c r="H75" i="17" s="1"/>
  <c r="Y26" i="12"/>
  <c r="U28" i="16"/>
  <c r="Q29" i="16"/>
  <c r="S29" i="9"/>
  <c r="O30" i="9"/>
  <c r="Z29" i="9"/>
  <c r="L28" i="9"/>
  <c r="D15" i="10" s="1"/>
  <c r="H15" i="10" s="1"/>
  <c r="P33" i="12"/>
  <c r="T32" i="12"/>
  <c r="U27" i="12"/>
  <c r="Q28" i="12"/>
  <c r="R25" i="12"/>
  <c r="N26" i="12"/>
  <c r="S29" i="13" l="1"/>
  <c r="O30" i="13"/>
  <c r="L29" i="9"/>
  <c r="D16" i="10" s="1"/>
  <c r="H16" i="10" s="1"/>
  <c r="Z30" i="9"/>
  <c r="N28" i="11"/>
  <c r="R27" i="11"/>
  <c r="P27" i="16"/>
  <c r="T26" i="16"/>
  <c r="L25" i="11"/>
  <c r="D12" i="17" s="1"/>
  <c r="H12" i="17" s="1"/>
  <c r="Y26" i="11"/>
  <c r="O26" i="11"/>
  <c r="S25" i="11"/>
  <c r="O27" i="15"/>
  <c r="S26" i="15"/>
  <c r="R26" i="12"/>
  <c r="N27" i="12"/>
  <c r="O31" i="9"/>
  <c r="S30" i="9"/>
  <c r="Y24" i="15"/>
  <c r="L23" i="15"/>
  <c r="D262" i="17" s="1"/>
  <c r="H262" i="17" s="1"/>
  <c r="T27" i="14"/>
  <c r="P28" i="14"/>
  <c r="R35" i="14"/>
  <c r="N36" i="14"/>
  <c r="L24" i="16"/>
  <c r="D326" i="17" s="1"/>
  <c r="H326" i="17" s="1"/>
  <c r="Y25" i="16"/>
  <c r="O26" i="12"/>
  <c r="S25" i="12"/>
  <c r="U29" i="14"/>
  <c r="Q30" i="14"/>
  <c r="S26" i="16"/>
  <c r="O27" i="16"/>
  <c r="U29" i="16"/>
  <c r="Q30" i="16"/>
  <c r="T30" i="9"/>
  <c r="P31" i="9"/>
  <c r="S27" i="14"/>
  <c r="O28" i="14"/>
  <c r="R33" i="15"/>
  <c r="N34" i="15"/>
  <c r="T24" i="13"/>
  <c r="P25" i="13"/>
  <c r="Q29" i="12"/>
  <c r="U28" i="12"/>
  <c r="Q28" i="13"/>
  <c r="U27" i="13"/>
  <c r="T29" i="11"/>
  <c r="P30" i="11"/>
  <c r="Q38" i="9"/>
  <c r="U37" i="9"/>
  <c r="P25" i="15"/>
  <c r="T24" i="15"/>
  <c r="L26" i="12"/>
  <c r="D76" i="17" s="1"/>
  <c r="H76" i="17" s="1"/>
  <c r="Y27" i="12"/>
  <c r="Q24" i="11"/>
  <c r="U23" i="11"/>
  <c r="N27" i="16"/>
  <c r="R26" i="16"/>
  <c r="P34" i="12"/>
  <c r="T33" i="12"/>
  <c r="U23" i="15"/>
  <c r="Q24" i="15"/>
  <c r="R32" i="9"/>
  <c r="V31" i="9"/>
  <c r="N26" i="13"/>
  <c r="R25" i="13"/>
  <c r="Y35" i="13"/>
  <c r="L34" i="13"/>
  <c r="D147" i="17" s="1"/>
  <c r="H147" i="17" s="1"/>
  <c r="Y53" i="14"/>
  <c r="L52" i="14"/>
  <c r="H228" i="17" s="1"/>
  <c r="P31" i="11" l="1"/>
  <c r="T30" i="11"/>
  <c r="S27" i="16"/>
  <c r="O28" i="16"/>
  <c r="R36" i="14"/>
  <c r="N37" i="14"/>
  <c r="R27" i="12"/>
  <c r="N28" i="12"/>
  <c r="N35" i="15"/>
  <c r="R34" i="15"/>
  <c r="R33" i="9"/>
  <c r="V32" i="9"/>
  <c r="U24" i="11"/>
  <c r="Q25" i="11"/>
  <c r="T27" i="16"/>
  <c r="P28" i="16"/>
  <c r="U24" i="15"/>
  <c r="Q25" i="15"/>
  <c r="Y54" i="14"/>
  <c r="L53" i="14"/>
  <c r="H229" i="17" s="1"/>
  <c r="U28" i="13"/>
  <c r="Q29" i="13"/>
  <c r="S27" i="15"/>
  <c r="O28" i="15"/>
  <c r="N29" i="11"/>
  <c r="R28" i="11"/>
  <c r="Q31" i="14"/>
  <c r="U30" i="14"/>
  <c r="P32" i="9"/>
  <c r="T31" i="9"/>
  <c r="Z31" i="9"/>
  <c r="L30" i="9"/>
  <c r="D17" i="10" s="1"/>
  <c r="H17" i="10" s="1"/>
  <c r="L27" i="12"/>
  <c r="D77" i="17" s="1"/>
  <c r="H77" i="17" s="1"/>
  <c r="Y28" i="12"/>
  <c r="L35" i="13"/>
  <c r="D148" i="17" s="1"/>
  <c r="H148" i="17" s="1"/>
  <c r="Y36" i="13"/>
  <c r="T34" i="12"/>
  <c r="P35" i="12"/>
  <c r="P26" i="15"/>
  <c r="T25" i="15"/>
  <c r="U29" i="12"/>
  <c r="Q30" i="12"/>
  <c r="O27" i="12"/>
  <c r="S26" i="12"/>
  <c r="Y25" i="15"/>
  <c r="L24" i="15"/>
  <c r="D263" i="17" s="1"/>
  <c r="H263" i="17" s="1"/>
  <c r="O27" i="11"/>
  <c r="S26" i="11"/>
  <c r="P29" i="14"/>
  <c r="T28" i="14"/>
  <c r="P26" i="13"/>
  <c r="T25" i="13"/>
  <c r="U30" i="16"/>
  <c r="Q31" i="16"/>
  <c r="Y26" i="16"/>
  <c r="L25" i="16"/>
  <c r="D327" i="17" s="1"/>
  <c r="H327" i="17" s="1"/>
  <c r="Y27" i="11"/>
  <c r="L26" i="11"/>
  <c r="D13" i="17" s="1"/>
  <c r="H13" i="17" s="1"/>
  <c r="S30" i="13"/>
  <c r="O31" i="13"/>
  <c r="S28" i="14"/>
  <c r="O29" i="14"/>
  <c r="R26" i="13"/>
  <c r="N27" i="13"/>
  <c r="R27" i="16"/>
  <c r="N28" i="16"/>
  <c r="U38" i="9"/>
  <c r="Q39" i="9"/>
  <c r="O32" i="9"/>
  <c r="S31" i="9"/>
  <c r="S28" i="15" l="1"/>
  <c r="O29" i="15"/>
  <c r="T28" i="16"/>
  <c r="P29" i="16"/>
  <c r="N29" i="12"/>
  <c r="R28" i="12"/>
  <c r="L26" i="16"/>
  <c r="D328" i="17" s="1"/>
  <c r="H328" i="17" s="1"/>
  <c r="Y27" i="16"/>
  <c r="O28" i="11"/>
  <c r="S27" i="11"/>
  <c r="T26" i="15"/>
  <c r="P27" i="15"/>
  <c r="Z32" i="9"/>
  <c r="L31" i="9"/>
  <c r="D18" i="10" s="1"/>
  <c r="H18" i="10" s="1"/>
  <c r="T35" i="12"/>
  <c r="P36" i="12"/>
  <c r="P33" i="9"/>
  <c r="T32" i="9"/>
  <c r="U31" i="16"/>
  <c r="Q32" i="16"/>
  <c r="R37" i="14"/>
  <c r="N38" i="14"/>
  <c r="S28" i="16"/>
  <c r="O29" i="16"/>
  <c r="S32" i="9"/>
  <c r="O33" i="9"/>
  <c r="L25" i="15"/>
  <c r="D264" i="17" s="1"/>
  <c r="H264" i="17" s="1"/>
  <c r="Y26" i="15"/>
  <c r="U31" i="14"/>
  <c r="Q32" i="14"/>
  <c r="Y55" i="14"/>
  <c r="L54" i="14"/>
  <c r="H230" i="17" s="1"/>
  <c r="V33" i="9"/>
  <c r="R34" i="9"/>
  <c r="S29" i="14"/>
  <c r="O30" i="14"/>
  <c r="U29" i="13"/>
  <c r="Q30" i="13"/>
  <c r="Q40" i="9"/>
  <c r="U39" i="9"/>
  <c r="L36" i="13"/>
  <c r="D149" i="17" s="1"/>
  <c r="H149" i="17" s="1"/>
  <c r="Y37" i="13"/>
  <c r="T26" i="13"/>
  <c r="P27" i="13"/>
  <c r="N29" i="16"/>
  <c r="R28" i="16"/>
  <c r="U30" i="12"/>
  <c r="Q31" i="12"/>
  <c r="L28" i="12"/>
  <c r="D78" i="17" s="1"/>
  <c r="H78" i="17" s="1"/>
  <c r="Y29" i="12"/>
  <c r="Q26" i="15"/>
  <c r="U25" i="15"/>
  <c r="N28" i="13"/>
  <c r="R27" i="13"/>
  <c r="Q26" i="11"/>
  <c r="U25" i="11"/>
  <c r="O32" i="13"/>
  <c r="S31" i="13"/>
  <c r="O28" i="12"/>
  <c r="S27" i="12"/>
  <c r="L27" i="11"/>
  <c r="D14" i="17" s="1"/>
  <c r="H14" i="17" s="1"/>
  <c r="Y28" i="11"/>
  <c r="T29" i="14"/>
  <c r="P30" i="14"/>
  <c r="R29" i="11"/>
  <c r="N30" i="11"/>
  <c r="N36" i="15"/>
  <c r="R35" i="15"/>
  <c r="T31" i="11"/>
  <c r="P32" i="11"/>
  <c r="S29" i="16" l="1"/>
  <c r="O30" i="16"/>
  <c r="Q41" i="9"/>
  <c r="U40" i="9"/>
  <c r="L55" i="14"/>
  <c r="H231" i="17" s="1"/>
  <c r="Y56" i="14"/>
  <c r="N39" i="14"/>
  <c r="R38" i="14"/>
  <c r="P33" i="11"/>
  <c r="T32" i="11"/>
  <c r="N29" i="13"/>
  <c r="R28" i="13"/>
  <c r="R29" i="16"/>
  <c r="N30" i="16"/>
  <c r="Z33" i="9"/>
  <c r="L32" i="9"/>
  <c r="D19" i="10" s="1"/>
  <c r="H19" i="10" s="1"/>
  <c r="N30" i="12"/>
  <c r="R29" i="12"/>
  <c r="T30" i="14"/>
  <c r="P31" i="14"/>
  <c r="Q27" i="11"/>
  <c r="U26" i="11"/>
  <c r="L28" i="11"/>
  <c r="D15" i="17" s="1"/>
  <c r="H15" i="17" s="1"/>
  <c r="Y29" i="11"/>
  <c r="T27" i="13"/>
  <c r="P28" i="13"/>
  <c r="O31" i="14"/>
  <c r="S30" i="14"/>
  <c r="L26" i="15"/>
  <c r="D265" i="17" s="1"/>
  <c r="H265" i="17" s="1"/>
  <c r="Y27" i="15"/>
  <c r="U32" i="16"/>
  <c r="Q33" i="16"/>
  <c r="T27" i="15"/>
  <c r="P28" i="15"/>
  <c r="T29" i="16"/>
  <c r="P30" i="16"/>
  <c r="T36" i="12"/>
  <c r="P37" i="12"/>
  <c r="Q33" i="14"/>
  <c r="U32" i="14"/>
  <c r="S28" i="12"/>
  <c r="O29" i="12"/>
  <c r="Q27" i="15"/>
  <c r="U26" i="15"/>
  <c r="L27" i="16"/>
  <c r="D329" i="17" s="1"/>
  <c r="H329" i="17" s="1"/>
  <c r="Y28" i="16"/>
  <c r="Q31" i="13"/>
  <c r="U30" i="13"/>
  <c r="N37" i="15"/>
  <c r="R36" i="15"/>
  <c r="N31" i="11"/>
  <c r="R30" i="11"/>
  <c r="L29" i="12"/>
  <c r="D79" i="17" s="1"/>
  <c r="H79" i="17" s="1"/>
  <c r="Y30" i="12"/>
  <c r="L37" i="13"/>
  <c r="D150" i="17" s="1"/>
  <c r="H150" i="17" s="1"/>
  <c r="Y38" i="13"/>
  <c r="R35" i="9"/>
  <c r="V34" i="9"/>
  <c r="S33" i="9"/>
  <c r="O34" i="9"/>
  <c r="S29" i="15"/>
  <c r="O30" i="15"/>
  <c r="U31" i="12"/>
  <c r="Q32" i="12"/>
  <c r="O33" i="13"/>
  <c r="S32" i="13"/>
  <c r="P34" i="9"/>
  <c r="T33" i="9"/>
  <c r="O29" i="11"/>
  <c r="S28" i="11"/>
  <c r="U33" i="16" l="1"/>
  <c r="Q34" i="16"/>
  <c r="U33" i="14"/>
  <c r="Q34" i="14"/>
  <c r="Z34" i="9"/>
  <c r="L33" i="9"/>
  <c r="D20" i="10" s="1"/>
  <c r="H20" i="10" s="1"/>
  <c r="R39" i="14"/>
  <c r="N40" i="14"/>
  <c r="U32" i="12"/>
  <c r="Q33" i="12"/>
  <c r="Y30" i="11"/>
  <c r="L29" i="11"/>
  <c r="D16" i="17" s="1"/>
  <c r="H16" i="17" s="1"/>
  <c r="T37" i="12"/>
  <c r="P38" i="12"/>
  <c r="Y28" i="15"/>
  <c r="L27" i="15"/>
  <c r="D266" i="17" s="1"/>
  <c r="H266" i="17" s="1"/>
  <c r="N31" i="16"/>
  <c r="R30" i="16"/>
  <c r="L56" i="14"/>
  <c r="H232" i="17" s="1"/>
  <c r="Y57" i="14"/>
  <c r="L30" i="12"/>
  <c r="D80" i="17" s="1"/>
  <c r="H80" i="17" s="1"/>
  <c r="Y31" i="12"/>
  <c r="U27" i="11"/>
  <c r="Q28" i="11"/>
  <c r="S34" i="9"/>
  <c r="O35" i="9"/>
  <c r="T30" i="16"/>
  <c r="P31" i="16"/>
  <c r="T31" i="14"/>
  <c r="P32" i="14"/>
  <c r="Y39" i="13"/>
  <c r="L38" i="13"/>
  <c r="D151" i="17" s="1"/>
  <c r="H151" i="17" s="1"/>
  <c r="N32" i="11"/>
  <c r="R31" i="11"/>
  <c r="Q28" i="15"/>
  <c r="U27" i="15"/>
  <c r="S31" i="14"/>
  <c r="O32" i="14"/>
  <c r="N30" i="13"/>
  <c r="R29" i="13"/>
  <c r="U41" i="9"/>
  <c r="Q42" i="9"/>
  <c r="U31" i="13"/>
  <c r="Q32" i="13"/>
  <c r="S30" i="15"/>
  <c r="O31" i="15"/>
  <c r="S29" i="11"/>
  <c r="O30" i="11"/>
  <c r="T34" i="9"/>
  <c r="P35" i="9"/>
  <c r="S29" i="12"/>
  <c r="O30" i="12"/>
  <c r="T28" i="15"/>
  <c r="P29" i="15"/>
  <c r="T28" i="13"/>
  <c r="P29" i="13"/>
  <c r="S30" i="16"/>
  <c r="O31" i="16"/>
  <c r="L28" i="16"/>
  <c r="D330" i="17" s="1"/>
  <c r="H330" i="17" s="1"/>
  <c r="Y29" i="16"/>
  <c r="O34" i="13"/>
  <c r="S33" i="13"/>
  <c r="R36" i="9"/>
  <c r="V35" i="9"/>
  <c r="N38" i="15"/>
  <c r="R37" i="15"/>
  <c r="R30" i="12"/>
  <c r="N31" i="12"/>
  <c r="T33" i="11"/>
  <c r="P34" i="11"/>
  <c r="T29" i="13" l="1"/>
  <c r="P30" i="13"/>
  <c r="R40" i="14"/>
  <c r="N41" i="14"/>
  <c r="V36" i="9"/>
  <c r="R37" i="9"/>
  <c r="R30" i="13"/>
  <c r="N31" i="13"/>
  <c r="Y40" i="13"/>
  <c r="L39" i="13"/>
  <c r="D152" i="17" s="1"/>
  <c r="H152" i="17" s="1"/>
  <c r="Y29" i="15"/>
  <c r="L28" i="15"/>
  <c r="D267" i="17" s="1"/>
  <c r="H267" i="17" s="1"/>
  <c r="S30" i="11"/>
  <c r="O31" i="11"/>
  <c r="T29" i="15"/>
  <c r="P30" i="15"/>
  <c r="T32" i="14"/>
  <c r="P33" i="14"/>
  <c r="L31" i="12"/>
  <c r="D81" i="17" s="1"/>
  <c r="H81" i="17" s="1"/>
  <c r="Y32" i="12"/>
  <c r="P39" i="12"/>
  <c r="T38" i="12"/>
  <c r="S34" i="13"/>
  <c r="O35" i="13"/>
  <c r="L34" i="9"/>
  <c r="D21" i="10" s="1"/>
  <c r="H21" i="10" s="1"/>
  <c r="Z35" i="9"/>
  <c r="U28" i="11"/>
  <c r="Q29" i="11"/>
  <c r="O32" i="15"/>
  <c r="S31" i="15"/>
  <c r="Q33" i="13"/>
  <c r="U32" i="13"/>
  <c r="Y58" i="14"/>
  <c r="L57" i="14"/>
  <c r="H233" i="17" s="1"/>
  <c r="Q35" i="14"/>
  <c r="U34" i="14"/>
  <c r="O31" i="12"/>
  <c r="S30" i="12"/>
  <c r="Q29" i="15"/>
  <c r="U28" i="15"/>
  <c r="Y31" i="11"/>
  <c r="L30" i="11"/>
  <c r="D17" i="17" s="1"/>
  <c r="H17" i="17" s="1"/>
  <c r="T34" i="11"/>
  <c r="P35" i="11"/>
  <c r="N32" i="12"/>
  <c r="R31" i="12"/>
  <c r="T31" i="16"/>
  <c r="P32" i="16"/>
  <c r="T35" i="9"/>
  <c r="P36" i="9"/>
  <c r="U33" i="12"/>
  <c r="Q34" i="12"/>
  <c r="U34" i="16"/>
  <c r="Q35" i="16"/>
  <c r="O33" i="14"/>
  <c r="S32" i="14"/>
  <c r="L29" i="16"/>
  <c r="D331" i="17" s="1"/>
  <c r="H331" i="17" s="1"/>
  <c r="Y30" i="16"/>
  <c r="O32" i="16"/>
  <c r="S31" i="16"/>
  <c r="U42" i="9"/>
  <c r="Q43" i="9"/>
  <c r="O36" i="9"/>
  <c r="S35" i="9"/>
  <c r="N39" i="15"/>
  <c r="R38" i="15"/>
  <c r="N33" i="11"/>
  <c r="R32" i="11"/>
  <c r="N32" i="16"/>
  <c r="R31" i="16"/>
  <c r="T30" i="15" l="1"/>
  <c r="P31" i="15"/>
  <c r="N32" i="13"/>
  <c r="R31" i="13"/>
  <c r="O37" i="9"/>
  <c r="S36" i="9"/>
  <c r="S33" i="14"/>
  <c r="O34" i="14"/>
  <c r="U29" i="15"/>
  <c r="Q30" i="15"/>
  <c r="U33" i="13"/>
  <c r="Q34" i="13"/>
  <c r="T32" i="16"/>
  <c r="P33" i="16"/>
  <c r="U43" i="9"/>
  <c r="Q44" i="9"/>
  <c r="R38" i="9"/>
  <c r="V37" i="9"/>
  <c r="S35" i="13"/>
  <c r="O36" i="13"/>
  <c r="U35" i="16"/>
  <c r="Q36" i="16"/>
  <c r="O32" i="11"/>
  <c r="S31" i="11"/>
  <c r="R32" i="16"/>
  <c r="N33" i="16"/>
  <c r="R32" i="12"/>
  <c r="N33" i="12"/>
  <c r="O32" i="12"/>
  <c r="S31" i="12"/>
  <c r="O33" i="15"/>
  <c r="S32" i="15"/>
  <c r="P40" i="12"/>
  <c r="T39" i="12"/>
  <c r="Q35" i="12"/>
  <c r="U34" i="12"/>
  <c r="U29" i="11"/>
  <c r="Q30" i="11"/>
  <c r="Y33" i="12"/>
  <c r="L32" i="12"/>
  <c r="D82" i="17" s="1"/>
  <c r="H82" i="17" s="1"/>
  <c r="R41" i="14"/>
  <c r="N42" i="14"/>
  <c r="O33" i="16"/>
  <c r="S32" i="16"/>
  <c r="Y30" i="15"/>
  <c r="L29" i="15"/>
  <c r="D268" i="17" s="1"/>
  <c r="H268" i="17" s="1"/>
  <c r="N34" i="11"/>
  <c r="R33" i="11"/>
  <c r="Z36" i="9"/>
  <c r="L35" i="9"/>
  <c r="D22" i="10" s="1"/>
  <c r="H22" i="10" s="1"/>
  <c r="P34" i="14"/>
  <c r="T33" i="14"/>
  <c r="P31" i="13"/>
  <c r="T30" i="13"/>
  <c r="P36" i="11"/>
  <c r="T35" i="11"/>
  <c r="Q36" i="14"/>
  <c r="U35" i="14"/>
  <c r="Y31" i="16"/>
  <c r="L30" i="16"/>
  <c r="D332" i="17" s="1"/>
  <c r="H332" i="17" s="1"/>
  <c r="P37" i="9"/>
  <c r="T36" i="9"/>
  <c r="N40" i="15"/>
  <c r="R39" i="15"/>
  <c r="Y32" i="11"/>
  <c r="L31" i="11"/>
  <c r="D18" i="17" s="1"/>
  <c r="H18" i="17" s="1"/>
  <c r="L58" i="14"/>
  <c r="H234" i="17" s="1"/>
  <c r="Y59" i="14"/>
  <c r="L40" i="13"/>
  <c r="D153" i="17" s="1"/>
  <c r="H153" i="17" s="1"/>
  <c r="Y41" i="13"/>
  <c r="U44" i="9" l="1"/>
  <c r="Q45" i="9"/>
  <c r="S34" i="14"/>
  <c r="O35" i="14"/>
  <c r="N41" i="15"/>
  <c r="R40" i="15"/>
  <c r="P37" i="11"/>
  <c r="T36" i="11"/>
  <c r="N35" i="11"/>
  <c r="R34" i="11"/>
  <c r="L33" i="12"/>
  <c r="D83" i="17" s="1"/>
  <c r="H83" i="17" s="1"/>
  <c r="Y34" i="12"/>
  <c r="O34" i="15"/>
  <c r="S33" i="15"/>
  <c r="O33" i="11"/>
  <c r="S32" i="11"/>
  <c r="U30" i="11"/>
  <c r="Q31" i="11"/>
  <c r="U36" i="16"/>
  <c r="Q37" i="16"/>
  <c r="P34" i="16"/>
  <c r="T33" i="16"/>
  <c r="T37" i="9"/>
  <c r="P38" i="9"/>
  <c r="Y31" i="15"/>
  <c r="L30" i="15"/>
  <c r="D269" i="17" s="1"/>
  <c r="H269" i="17" s="1"/>
  <c r="O33" i="12"/>
  <c r="S32" i="12"/>
  <c r="O38" i="9"/>
  <c r="S37" i="9"/>
  <c r="Y42" i="13"/>
  <c r="L41" i="13"/>
  <c r="D154" i="17" s="1"/>
  <c r="H154" i="17" s="1"/>
  <c r="T31" i="13"/>
  <c r="P32" i="13"/>
  <c r="L59" i="14"/>
  <c r="H235" i="17" s="1"/>
  <c r="Y60" i="14"/>
  <c r="L60" i="14" s="1"/>
  <c r="H236" i="17" s="1"/>
  <c r="R33" i="12"/>
  <c r="N34" i="12"/>
  <c r="O37" i="13"/>
  <c r="S36" i="13"/>
  <c r="Q35" i="13"/>
  <c r="U34" i="13"/>
  <c r="T34" i="14"/>
  <c r="P35" i="14"/>
  <c r="S33" i="16"/>
  <c r="O34" i="16"/>
  <c r="Q36" i="12"/>
  <c r="U35" i="12"/>
  <c r="R32" i="13"/>
  <c r="N33" i="13"/>
  <c r="N43" i="14"/>
  <c r="R42" i="14"/>
  <c r="N34" i="16"/>
  <c r="R33" i="16"/>
  <c r="U30" i="15"/>
  <c r="Q31" i="15"/>
  <c r="T31" i="15"/>
  <c r="P32" i="15"/>
  <c r="Y32" i="16"/>
  <c r="L31" i="16"/>
  <c r="D333" i="17" s="1"/>
  <c r="H333" i="17" s="1"/>
  <c r="Y33" i="11"/>
  <c r="L32" i="11"/>
  <c r="D19" i="17" s="1"/>
  <c r="H19" i="17" s="1"/>
  <c r="U36" i="14"/>
  <c r="Q37" i="14"/>
  <c r="Z37" i="9"/>
  <c r="L36" i="9"/>
  <c r="D23" i="10" s="1"/>
  <c r="H23" i="10" s="1"/>
  <c r="P41" i="12"/>
  <c r="T40" i="12"/>
  <c r="R39" i="9"/>
  <c r="V38" i="9"/>
  <c r="Q37" i="12" l="1"/>
  <c r="U36" i="12"/>
  <c r="O38" i="13"/>
  <c r="S37" i="13"/>
  <c r="Y43" i="13"/>
  <c r="L42" i="13"/>
  <c r="D155" i="17" s="1"/>
  <c r="H155" i="17" s="1"/>
  <c r="O34" i="11"/>
  <c r="S33" i="11"/>
  <c r="T37" i="11"/>
  <c r="P38" i="11"/>
  <c r="S34" i="16"/>
  <c r="O35" i="16"/>
  <c r="N35" i="12"/>
  <c r="R34" i="12"/>
  <c r="R40" i="9"/>
  <c r="V39" i="9"/>
  <c r="Y34" i="11"/>
  <c r="L33" i="11"/>
  <c r="D20" i="17" s="1"/>
  <c r="H20" i="17" s="1"/>
  <c r="N35" i="16"/>
  <c r="R34" i="16"/>
  <c r="S38" i="9"/>
  <c r="O39" i="9"/>
  <c r="T34" i="16"/>
  <c r="P35" i="16"/>
  <c r="O35" i="15"/>
  <c r="S34" i="15"/>
  <c r="N42" i="15"/>
  <c r="R41" i="15"/>
  <c r="R33" i="13"/>
  <c r="N34" i="13"/>
  <c r="U37" i="14"/>
  <c r="Q38" i="14"/>
  <c r="T35" i="14"/>
  <c r="P36" i="14"/>
  <c r="U37" i="16"/>
  <c r="Q38" i="16"/>
  <c r="Y35" i="12"/>
  <c r="L34" i="12"/>
  <c r="D84" i="17" s="1"/>
  <c r="H84" i="17" s="1"/>
  <c r="O36" i="14"/>
  <c r="S35" i="14"/>
  <c r="P33" i="15"/>
  <c r="T32" i="15"/>
  <c r="U31" i="15"/>
  <c r="Q32" i="15"/>
  <c r="P39" i="9"/>
  <c r="T38" i="9"/>
  <c r="P42" i="12"/>
  <c r="T41" i="12"/>
  <c r="L32" i="16"/>
  <c r="D334" i="17" s="1"/>
  <c r="H334" i="17" s="1"/>
  <c r="Y33" i="16"/>
  <c r="N44" i="14"/>
  <c r="R43" i="14"/>
  <c r="S33" i="12"/>
  <c r="O34" i="12"/>
  <c r="T32" i="13"/>
  <c r="P33" i="13"/>
  <c r="Q32" i="11"/>
  <c r="U31" i="11"/>
  <c r="Q46" i="9"/>
  <c r="U45" i="9"/>
  <c r="Z38" i="9"/>
  <c r="L37" i="9"/>
  <c r="D24" i="10" s="1"/>
  <c r="H24" i="10" s="1"/>
  <c r="Q36" i="13"/>
  <c r="U35" i="13"/>
  <c r="L31" i="15"/>
  <c r="D270" i="17" s="1"/>
  <c r="H270" i="17" s="1"/>
  <c r="Y32" i="15"/>
  <c r="N36" i="11"/>
  <c r="R35" i="11"/>
  <c r="Y34" i="16" l="1"/>
  <c r="L33" i="16"/>
  <c r="D335" i="17" s="1"/>
  <c r="H335" i="17" s="1"/>
  <c r="U38" i="14"/>
  <c r="Q39" i="14"/>
  <c r="O37" i="14"/>
  <c r="S36" i="14"/>
  <c r="R41" i="9"/>
  <c r="V40" i="9"/>
  <c r="O35" i="11"/>
  <c r="S34" i="11"/>
  <c r="P36" i="16"/>
  <c r="T35" i="16"/>
  <c r="R34" i="13"/>
  <c r="N35" i="13"/>
  <c r="S39" i="9"/>
  <c r="O40" i="9"/>
  <c r="T36" i="14"/>
  <c r="P37" i="14"/>
  <c r="T33" i="13"/>
  <c r="P34" i="13"/>
  <c r="U36" i="13"/>
  <c r="Q37" i="13"/>
  <c r="O35" i="12"/>
  <c r="S34" i="12"/>
  <c r="L38" i="9"/>
  <c r="D25" i="10" s="1"/>
  <c r="H25" i="10" s="1"/>
  <c r="Z39" i="9"/>
  <c r="P40" i="9"/>
  <c r="T39" i="9"/>
  <c r="Y36" i="12"/>
  <c r="L35" i="12"/>
  <c r="D85" i="17" s="1"/>
  <c r="H85" i="17" s="1"/>
  <c r="R35" i="12"/>
  <c r="N36" i="12"/>
  <c r="L43" i="13"/>
  <c r="D156" i="17" s="1"/>
  <c r="H156" i="17" s="1"/>
  <c r="Y44" i="13"/>
  <c r="L32" i="15"/>
  <c r="D271" i="17" s="1"/>
  <c r="H271" i="17" s="1"/>
  <c r="Y33" i="15"/>
  <c r="Q33" i="11"/>
  <c r="U32" i="11"/>
  <c r="Q33" i="15"/>
  <c r="U32" i="15"/>
  <c r="U38" i="16"/>
  <c r="Q39" i="16"/>
  <c r="S35" i="16"/>
  <c r="O36" i="16"/>
  <c r="T42" i="12"/>
  <c r="P43" i="12"/>
  <c r="N37" i="11"/>
  <c r="R36" i="11"/>
  <c r="Q47" i="9"/>
  <c r="U46" i="9"/>
  <c r="N45" i="14"/>
  <c r="R44" i="14"/>
  <c r="R42" i="15"/>
  <c r="N43" i="15"/>
  <c r="N36" i="16"/>
  <c r="R35" i="16"/>
  <c r="O39" i="13"/>
  <c r="S38" i="13"/>
  <c r="P39" i="11"/>
  <c r="T38" i="11"/>
  <c r="P34" i="15"/>
  <c r="T33" i="15"/>
  <c r="O36" i="15"/>
  <c r="S35" i="15"/>
  <c r="L34" i="11"/>
  <c r="D21" i="17" s="1"/>
  <c r="H21" i="17" s="1"/>
  <c r="Y35" i="11"/>
  <c r="U37" i="12"/>
  <c r="Q38" i="12"/>
  <c r="T43" i="12" l="1"/>
  <c r="P44" i="12"/>
  <c r="Y36" i="11"/>
  <c r="L35" i="11"/>
  <c r="D22" i="17" s="1"/>
  <c r="H22" i="17" s="1"/>
  <c r="Q40" i="16"/>
  <c r="U39" i="16"/>
  <c r="Y45" i="13"/>
  <c r="L44" i="13"/>
  <c r="D157" i="17" s="1"/>
  <c r="H157" i="17" s="1"/>
  <c r="O40" i="13"/>
  <c r="S39" i="13"/>
  <c r="U47" i="9"/>
  <c r="Q48" i="9"/>
  <c r="N37" i="12"/>
  <c r="R36" i="12"/>
  <c r="S40" i="9"/>
  <c r="O41" i="9"/>
  <c r="S36" i="15"/>
  <c r="O37" i="15"/>
  <c r="R36" i="16"/>
  <c r="N37" i="16"/>
  <c r="R37" i="11"/>
  <c r="N38" i="11"/>
  <c r="U33" i="15"/>
  <c r="Q34" i="15"/>
  <c r="O36" i="12"/>
  <c r="S35" i="12"/>
  <c r="R42" i="9"/>
  <c r="V41" i="9"/>
  <c r="Q38" i="13"/>
  <c r="U37" i="13"/>
  <c r="L36" i="12"/>
  <c r="D86" i="17" s="1"/>
  <c r="H86" i="17" s="1"/>
  <c r="Y37" i="12"/>
  <c r="S36" i="16"/>
  <c r="O37" i="16"/>
  <c r="R35" i="13"/>
  <c r="N36" i="13"/>
  <c r="P35" i="15"/>
  <c r="T34" i="15"/>
  <c r="Q34" i="11"/>
  <c r="U33" i="11"/>
  <c r="S37" i="14"/>
  <c r="O38" i="14"/>
  <c r="Q39" i="12"/>
  <c r="U38" i="12"/>
  <c r="L33" i="15"/>
  <c r="D272" i="17" s="1"/>
  <c r="H272" i="17" s="1"/>
  <c r="Y34" i="15"/>
  <c r="T34" i="13"/>
  <c r="P35" i="13"/>
  <c r="Q40" i="14"/>
  <c r="U39" i="14"/>
  <c r="T39" i="11"/>
  <c r="P40" i="11"/>
  <c r="N46" i="14"/>
  <c r="R45" i="14"/>
  <c r="T40" i="9"/>
  <c r="P41" i="9"/>
  <c r="P37" i="16"/>
  <c r="T36" i="16"/>
  <c r="N44" i="15"/>
  <c r="R43" i="15"/>
  <c r="L39" i="9"/>
  <c r="D26" i="10" s="1"/>
  <c r="H26" i="10" s="1"/>
  <c r="Z40" i="9"/>
  <c r="T37" i="14"/>
  <c r="P38" i="14"/>
  <c r="O36" i="11"/>
  <c r="S35" i="11"/>
  <c r="Y35" i="16"/>
  <c r="L34" i="16"/>
  <c r="D336" i="17" s="1"/>
  <c r="H336" i="17" s="1"/>
  <c r="T38" i="14" l="1"/>
  <c r="P39" i="14"/>
  <c r="T35" i="13"/>
  <c r="P36" i="13"/>
  <c r="Y38" i="12"/>
  <c r="L37" i="12"/>
  <c r="D87" i="17" s="1"/>
  <c r="H87" i="17" s="1"/>
  <c r="Q35" i="15"/>
  <c r="U34" i="15"/>
  <c r="O42" i="9"/>
  <c r="S41" i="9"/>
  <c r="Z41" i="9"/>
  <c r="L40" i="9"/>
  <c r="D27" i="10" s="1"/>
  <c r="H27" i="10" s="1"/>
  <c r="T41" i="9"/>
  <c r="P42" i="9"/>
  <c r="Q35" i="11"/>
  <c r="U34" i="11"/>
  <c r="L45" i="13"/>
  <c r="D158" i="17" s="1"/>
  <c r="H158" i="17" s="1"/>
  <c r="Y46" i="13"/>
  <c r="Y35" i="15"/>
  <c r="L34" i="15"/>
  <c r="D273" i="17" s="1"/>
  <c r="H273" i="17" s="1"/>
  <c r="R46" i="14"/>
  <c r="N47" i="14"/>
  <c r="Q39" i="13"/>
  <c r="U38" i="13"/>
  <c r="P41" i="11"/>
  <c r="T40" i="11"/>
  <c r="U48" i="9"/>
  <c r="Q49" i="9"/>
  <c r="Q41" i="16"/>
  <c r="U40" i="16"/>
  <c r="Q40" i="12"/>
  <c r="U39" i="12"/>
  <c r="Y37" i="11"/>
  <c r="L36" i="11"/>
  <c r="D23" i="17" s="1"/>
  <c r="H23" i="17" s="1"/>
  <c r="R38" i="11"/>
  <c r="N39" i="11"/>
  <c r="N37" i="13"/>
  <c r="R36" i="13"/>
  <c r="L35" i="16"/>
  <c r="D337" i="17" s="1"/>
  <c r="H337" i="17" s="1"/>
  <c r="Y36" i="16"/>
  <c r="R44" i="15"/>
  <c r="N45" i="15"/>
  <c r="V42" i="9"/>
  <c r="R43" i="9"/>
  <c r="O39" i="14"/>
  <c r="S38" i="14"/>
  <c r="O38" i="16"/>
  <c r="S37" i="16"/>
  <c r="S37" i="15"/>
  <c r="O38" i="15"/>
  <c r="P45" i="12"/>
  <c r="T44" i="12"/>
  <c r="T35" i="15"/>
  <c r="P36" i="15"/>
  <c r="R37" i="12"/>
  <c r="N38" i="12"/>
  <c r="R37" i="16"/>
  <c r="N38" i="16"/>
  <c r="O37" i="11"/>
  <c r="S36" i="11"/>
  <c r="P38" i="16"/>
  <c r="T37" i="16"/>
  <c r="U40" i="14"/>
  <c r="Q41" i="14"/>
  <c r="O37" i="12"/>
  <c r="S36" i="12"/>
  <c r="S40" i="13"/>
  <c r="O41" i="13"/>
  <c r="Q42" i="14" l="1"/>
  <c r="U41" i="14"/>
  <c r="O39" i="16"/>
  <c r="S38" i="16"/>
  <c r="Q41" i="12"/>
  <c r="U40" i="12"/>
  <c r="U39" i="13"/>
  <c r="Q40" i="13"/>
  <c r="Q36" i="11"/>
  <c r="U35" i="11"/>
  <c r="U35" i="15"/>
  <c r="Q36" i="15"/>
  <c r="U41" i="16"/>
  <c r="Q42" i="16"/>
  <c r="Y39" i="12"/>
  <c r="L38" i="12"/>
  <c r="D88" i="17" s="1"/>
  <c r="H88" i="17" s="1"/>
  <c r="R47" i="14"/>
  <c r="N48" i="14"/>
  <c r="P39" i="16"/>
  <c r="T38" i="16"/>
  <c r="T36" i="13"/>
  <c r="P37" i="13"/>
  <c r="P37" i="15"/>
  <c r="T36" i="15"/>
  <c r="T42" i="9"/>
  <c r="P43" i="9"/>
  <c r="S39" i="14"/>
  <c r="O40" i="14"/>
  <c r="V43" i="9"/>
  <c r="R44" i="9"/>
  <c r="P46" i="12"/>
  <c r="T45" i="12"/>
  <c r="L35" i="15"/>
  <c r="D274" i="17" s="1"/>
  <c r="H274" i="17" s="1"/>
  <c r="Y36" i="15"/>
  <c r="L41" i="9"/>
  <c r="D28" i="10" s="1"/>
  <c r="H28" i="10" s="1"/>
  <c r="Z42" i="9"/>
  <c r="Y37" i="16"/>
  <c r="L36" i="16"/>
  <c r="D338" i="17" s="1"/>
  <c r="H338" i="17" s="1"/>
  <c r="N38" i="13"/>
  <c r="R37" i="13"/>
  <c r="R39" i="11"/>
  <c r="N40" i="11"/>
  <c r="R38" i="16"/>
  <c r="N39" i="16"/>
  <c r="S38" i="15"/>
  <c r="O39" i="15"/>
  <c r="N46" i="15"/>
  <c r="R45" i="15"/>
  <c r="Y47" i="13"/>
  <c r="L46" i="13"/>
  <c r="D159" i="17" s="1"/>
  <c r="H159" i="17" s="1"/>
  <c r="P40" i="14"/>
  <c r="T39" i="14"/>
  <c r="N39" i="12"/>
  <c r="R38" i="12"/>
  <c r="O42" i="13"/>
  <c r="S41" i="13"/>
  <c r="U49" i="9"/>
  <c r="Q50" i="9"/>
  <c r="S37" i="11"/>
  <c r="O38" i="11"/>
  <c r="O38" i="12"/>
  <c r="S37" i="12"/>
  <c r="Y38" i="11"/>
  <c r="L37" i="11"/>
  <c r="D24" i="17" s="1"/>
  <c r="H24" i="17" s="1"/>
  <c r="P42" i="11"/>
  <c r="T41" i="11"/>
  <c r="S42" i="9"/>
  <c r="O43" i="9"/>
  <c r="N39" i="13" l="1"/>
  <c r="R38" i="13"/>
  <c r="P47" i="12"/>
  <c r="T46" i="12"/>
  <c r="T37" i="15"/>
  <c r="P38" i="15"/>
  <c r="Y40" i="12"/>
  <c r="L39" i="12"/>
  <c r="D89" i="17" s="1"/>
  <c r="H89" i="17" s="1"/>
  <c r="Q41" i="13"/>
  <c r="U40" i="13"/>
  <c r="S39" i="15"/>
  <c r="O40" i="15"/>
  <c r="U41" i="12"/>
  <c r="Q42" i="12"/>
  <c r="R46" i="15"/>
  <c r="N47" i="15"/>
  <c r="V44" i="9"/>
  <c r="R45" i="9"/>
  <c r="R39" i="16"/>
  <c r="N40" i="16"/>
  <c r="S40" i="14"/>
  <c r="O41" i="14"/>
  <c r="Q37" i="15"/>
  <c r="U36" i="15"/>
  <c r="O43" i="13"/>
  <c r="S42" i="13"/>
  <c r="T37" i="13"/>
  <c r="P38" i="13"/>
  <c r="R39" i="12"/>
  <c r="N40" i="12"/>
  <c r="O44" i="9"/>
  <c r="S43" i="9"/>
  <c r="T40" i="14"/>
  <c r="P41" i="14"/>
  <c r="T39" i="16"/>
  <c r="P40" i="16"/>
  <c r="S39" i="16"/>
  <c r="O40" i="16"/>
  <c r="Y39" i="11"/>
  <c r="L38" i="11"/>
  <c r="D25" i="17" s="1"/>
  <c r="H25" i="17" s="1"/>
  <c r="U42" i="16"/>
  <c r="Q43" i="16"/>
  <c r="Y38" i="16"/>
  <c r="L37" i="16"/>
  <c r="D339" i="17" s="1"/>
  <c r="H339" i="17" s="1"/>
  <c r="Q51" i="9"/>
  <c r="U50" i="9"/>
  <c r="N41" i="11"/>
  <c r="R40" i="11"/>
  <c r="L36" i="15"/>
  <c r="D275" i="17" s="1"/>
  <c r="H275" i="17" s="1"/>
  <c r="Y37" i="15"/>
  <c r="T43" i="9"/>
  <c r="P44" i="9"/>
  <c r="R48" i="14"/>
  <c r="N49" i="14"/>
  <c r="S38" i="12"/>
  <c r="O39" i="12"/>
  <c r="S38" i="11"/>
  <c r="O39" i="11"/>
  <c r="Z43" i="9"/>
  <c r="L42" i="9"/>
  <c r="D29" i="10" s="1"/>
  <c r="H29" i="10" s="1"/>
  <c r="T42" i="11"/>
  <c r="P43" i="11"/>
  <c r="L47" i="13"/>
  <c r="D160" i="17" s="1"/>
  <c r="H160" i="17" s="1"/>
  <c r="Y48" i="13"/>
  <c r="Q37" i="11"/>
  <c r="U36" i="11"/>
  <c r="U42" i="14"/>
  <c r="Q43" i="14"/>
  <c r="R41" i="11" l="1"/>
  <c r="N42" i="11"/>
  <c r="L39" i="11"/>
  <c r="D26" i="17" s="1"/>
  <c r="H26" i="17" s="1"/>
  <c r="Y40" i="11"/>
  <c r="S44" i="9"/>
  <c r="O45" i="9"/>
  <c r="Q38" i="15"/>
  <c r="U37" i="15"/>
  <c r="L40" i="12"/>
  <c r="D90" i="17" s="1"/>
  <c r="H90" i="17" s="1"/>
  <c r="Y41" i="12"/>
  <c r="L48" i="13"/>
  <c r="D161" i="17" s="1"/>
  <c r="H161" i="17" s="1"/>
  <c r="Y49" i="13"/>
  <c r="N48" i="15"/>
  <c r="R47" i="15"/>
  <c r="Q43" i="12"/>
  <c r="U42" i="12"/>
  <c r="P39" i="15"/>
  <c r="T38" i="15"/>
  <c r="U51" i="9"/>
  <c r="Q52" i="9"/>
  <c r="P44" i="11"/>
  <c r="T43" i="11"/>
  <c r="R40" i="12"/>
  <c r="N41" i="12"/>
  <c r="P41" i="16"/>
  <c r="T40" i="16"/>
  <c r="P39" i="13"/>
  <c r="T38" i="13"/>
  <c r="N41" i="16"/>
  <c r="R40" i="16"/>
  <c r="S40" i="15"/>
  <c r="O41" i="15"/>
  <c r="P45" i="9"/>
  <c r="T44" i="9"/>
  <c r="Z44" i="9"/>
  <c r="L43" i="9"/>
  <c r="D30" i="10" s="1"/>
  <c r="H30" i="10" s="1"/>
  <c r="Y39" i="16"/>
  <c r="L38" i="16"/>
  <c r="D340" i="17" s="1"/>
  <c r="H340" i="17" s="1"/>
  <c r="T47" i="12"/>
  <c r="P48" i="12"/>
  <c r="O41" i="16"/>
  <c r="S40" i="16"/>
  <c r="S41" i="14"/>
  <c r="O42" i="14"/>
  <c r="T41" i="14"/>
  <c r="P42" i="14"/>
  <c r="V45" i="9"/>
  <c r="R46" i="9"/>
  <c r="S39" i="12"/>
  <c r="O40" i="12"/>
  <c r="R49" i="14"/>
  <c r="N50" i="14"/>
  <c r="Q44" i="14"/>
  <c r="U43" i="14"/>
  <c r="O40" i="11"/>
  <c r="S39" i="11"/>
  <c r="Y38" i="15"/>
  <c r="L37" i="15"/>
  <c r="D276" i="17" s="1"/>
  <c r="H276" i="17" s="1"/>
  <c r="U43" i="16"/>
  <c r="Q44" i="16"/>
  <c r="Q38" i="11"/>
  <c r="U37" i="11"/>
  <c r="O44" i="13"/>
  <c r="S43" i="13"/>
  <c r="U41" i="13"/>
  <c r="Q42" i="13"/>
  <c r="N40" i="13"/>
  <c r="R39" i="13"/>
  <c r="S44" i="13" l="1"/>
  <c r="O45" i="13"/>
  <c r="O46" i="9"/>
  <c r="S45" i="9"/>
  <c r="R47" i="9"/>
  <c r="V46" i="9"/>
  <c r="U38" i="15"/>
  <c r="Q39" i="15"/>
  <c r="Q45" i="14"/>
  <c r="U44" i="14"/>
  <c r="Y40" i="16"/>
  <c r="L39" i="16"/>
  <c r="D341" i="17" s="1"/>
  <c r="H341" i="17" s="1"/>
  <c r="N42" i="16"/>
  <c r="R41" i="16"/>
  <c r="P45" i="11"/>
  <c r="T44" i="11"/>
  <c r="N49" i="15"/>
  <c r="R48" i="15"/>
  <c r="R41" i="12"/>
  <c r="N42" i="12"/>
  <c r="O41" i="11"/>
  <c r="S40" i="11"/>
  <c r="Q39" i="11"/>
  <c r="U38" i="11"/>
  <c r="N51" i="14"/>
  <c r="R50" i="14"/>
  <c r="O42" i="15"/>
  <c r="S41" i="15"/>
  <c r="P43" i="14"/>
  <c r="T42" i="14"/>
  <c r="U44" i="16"/>
  <c r="Q45" i="16"/>
  <c r="S42" i="14"/>
  <c r="O43" i="14"/>
  <c r="U52" i="9"/>
  <c r="Q53" i="9"/>
  <c r="L40" i="11"/>
  <c r="D27" i="17" s="1"/>
  <c r="H27" i="17" s="1"/>
  <c r="Y41" i="11"/>
  <c r="P40" i="13"/>
  <c r="T39" i="13"/>
  <c r="U42" i="13"/>
  <c r="Q43" i="13"/>
  <c r="S40" i="12"/>
  <c r="O41" i="12"/>
  <c r="Y42" i="12"/>
  <c r="L41" i="12"/>
  <c r="D91" i="17" s="1"/>
  <c r="H91" i="17" s="1"/>
  <c r="R42" i="11"/>
  <c r="N43" i="11"/>
  <c r="P49" i="12"/>
  <c r="T48" i="12"/>
  <c r="Q44" i="12"/>
  <c r="U43" i="12"/>
  <c r="L49" i="13"/>
  <c r="D162" i="17" s="1"/>
  <c r="H162" i="17" s="1"/>
  <c r="Y50" i="13"/>
  <c r="N41" i="13"/>
  <c r="R40" i="13"/>
  <c r="Z45" i="9"/>
  <c r="L44" i="9"/>
  <c r="D31" i="10" s="1"/>
  <c r="H31" i="10" s="1"/>
  <c r="Y39" i="15"/>
  <c r="L38" i="15"/>
  <c r="D277" i="17" s="1"/>
  <c r="H277" i="17" s="1"/>
  <c r="S41" i="16"/>
  <c r="O42" i="16"/>
  <c r="P46" i="9"/>
  <c r="T45" i="9"/>
  <c r="T41" i="16"/>
  <c r="P42" i="16"/>
  <c r="P40" i="15"/>
  <c r="T39" i="15"/>
  <c r="T46" i="9" l="1"/>
  <c r="P47" i="9"/>
  <c r="Y51" i="13"/>
  <c r="L50" i="13"/>
  <c r="D163" i="17" s="1"/>
  <c r="H163" i="17" s="1"/>
  <c r="Y42" i="11"/>
  <c r="L41" i="11"/>
  <c r="D28" i="17" s="1"/>
  <c r="H28" i="17" s="1"/>
  <c r="U45" i="16"/>
  <c r="Q46" i="16"/>
  <c r="N42" i="13"/>
  <c r="R41" i="13"/>
  <c r="P46" i="11"/>
  <c r="T45" i="11"/>
  <c r="Y43" i="12"/>
  <c r="L42" i="12"/>
  <c r="D92" i="17" s="1"/>
  <c r="H92" i="17" s="1"/>
  <c r="T43" i="14"/>
  <c r="P44" i="14"/>
  <c r="O42" i="11"/>
  <c r="S41" i="11"/>
  <c r="R42" i="16"/>
  <c r="N43" i="16"/>
  <c r="R48" i="9"/>
  <c r="V47" i="9"/>
  <c r="P41" i="13"/>
  <c r="T40" i="13"/>
  <c r="O42" i="12"/>
  <c r="S41" i="12"/>
  <c r="N43" i="12"/>
  <c r="R42" i="12"/>
  <c r="R43" i="11"/>
  <c r="N44" i="11"/>
  <c r="Q45" i="12"/>
  <c r="U44" i="12"/>
  <c r="S42" i="15"/>
  <c r="O43" i="15"/>
  <c r="Y41" i="16"/>
  <c r="L40" i="16"/>
  <c r="D342" i="17" s="1"/>
  <c r="H342" i="17" s="1"/>
  <c r="O47" i="9"/>
  <c r="S46" i="9"/>
  <c r="Q44" i="13"/>
  <c r="U43" i="13"/>
  <c r="S43" i="14"/>
  <c r="O44" i="14"/>
  <c r="S45" i="13"/>
  <c r="O46" i="13"/>
  <c r="Q40" i="15"/>
  <c r="U39" i="15"/>
  <c r="Q40" i="11"/>
  <c r="U39" i="11"/>
  <c r="S42" i="16"/>
  <c r="O43" i="16"/>
  <c r="Q54" i="9"/>
  <c r="U53" i="9"/>
  <c r="T40" i="15"/>
  <c r="P41" i="15"/>
  <c r="L39" i="15"/>
  <c r="D278" i="17" s="1"/>
  <c r="H278" i="17" s="1"/>
  <c r="Y40" i="15"/>
  <c r="P43" i="16"/>
  <c r="T42" i="16"/>
  <c r="Z46" i="9"/>
  <c r="L45" i="9"/>
  <c r="D32" i="10" s="1"/>
  <c r="H32" i="10" s="1"/>
  <c r="P50" i="12"/>
  <c r="T49" i="12"/>
  <c r="N52" i="14"/>
  <c r="R51" i="14"/>
  <c r="N50" i="15"/>
  <c r="R49" i="15"/>
  <c r="U45" i="14"/>
  <c r="Q46" i="14"/>
  <c r="L40" i="15" l="1"/>
  <c r="D279" i="17" s="1"/>
  <c r="H279" i="17" s="1"/>
  <c r="Y41" i="15"/>
  <c r="R52" i="14"/>
  <c r="N53" i="14"/>
  <c r="Q41" i="11"/>
  <c r="U40" i="11"/>
  <c r="Q45" i="13"/>
  <c r="U44" i="13"/>
  <c r="U45" i="12"/>
  <c r="Q46" i="12"/>
  <c r="T41" i="13"/>
  <c r="P42" i="13"/>
  <c r="R44" i="11"/>
  <c r="N45" i="11"/>
  <c r="P51" i="12"/>
  <c r="T50" i="12"/>
  <c r="Q41" i="15"/>
  <c r="U40" i="15"/>
  <c r="O48" i="9"/>
  <c r="S47" i="9"/>
  <c r="V48" i="9"/>
  <c r="R49" i="9"/>
  <c r="Y44" i="12"/>
  <c r="L43" i="12"/>
  <c r="D93" i="17" s="1"/>
  <c r="H93" i="17" s="1"/>
  <c r="L42" i="11"/>
  <c r="D29" i="17" s="1"/>
  <c r="H29" i="17" s="1"/>
  <c r="Y43" i="11"/>
  <c r="P42" i="15"/>
  <c r="T41" i="15"/>
  <c r="O47" i="13"/>
  <c r="S46" i="13"/>
  <c r="R43" i="16"/>
  <c r="N44" i="16"/>
  <c r="P47" i="11"/>
  <c r="T46" i="11"/>
  <c r="Y52" i="13"/>
  <c r="L51" i="13"/>
  <c r="D164" i="17" s="1"/>
  <c r="H164" i="17" s="1"/>
  <c r="T44" i="14"/>
  <c r="P45" i="14"/>
  <c r="U46" i="14"/>
  <c r="Q47" i="14"/>
  <c r="Q55" i="9"/>
  <c r="U54" i="9"/>
  <c r="Y42" i="16"/>
  <c r="L41" i="16"/>
  <c r="D343" i="17" s="1"/>
  <c r="H343" i="17" s="1"/>
  <c r="S43" i="16"/>
  <c r="O44" i="16"/>
  <c r="S44" i="14"/>
  <c r="O45" i="14"/>
  <c r="O44" i="15"/>
  <c r="S43" i="15"/>
  <c r="T47" i="9"/>
  <c r="P48" i="9"/>
  <c r="U46" i="16"/>
  <c r="Q47" i="16"/>
  <c r="Z47" i="9"/>
  <c r="L46" i="9"/>
  <c r="D33" i="10" s="1"/>
  <c r="H33" i="10" s="1"/>
  <c r="R43" i="12"/>
  <c r="N44" i="12"/>
  <c r="R50" i="15"/>
  <c r="N51" i="15"/>
  <c r="P44" i="16"/>
  <c r="T43" i="16"/>
  <c r="S42" i="12"/>
  <c r="O43" i="12"/>
  <c r="S42" i="11"/>
  <c r="O43" i="11"/>
  <c r="R42" i="13"/>
  <c r="N43" i="13"/>
  <c r="Z48" i="9" l="1"/>
  <c r="L47" i="9"/>
  <c r="D34" i="10" s="1"/>
  <c r="H34" i="10" s="1"/>
  <c r="L44" i="12"/>
  <c r="D94" i="17" s="1"/>
  <c r="H94" i="17" s="1"/>
  <c r="Y45" i="12"/>
  <c r="T51" i="12"/>
  <c r="P52" i="12"/>
  <c r="Q46" i="13"/>
  <c r="U45" i="13"/>
  <c r="R44" i="16"/>
  <c r="N45" i="16"/>
  <c r="U47" i="16"/>
  <c r="Q48" i="16"/>
  <c r="P45" i="16"/>
  <c r="T44" i="16"/>
  <c r="O48" i="13"/>
  <c r="S47" i="13"/>
  <c r="Q42" i="11"/>
  <c r="U41" i="11"/>
  <c r="S43" i="12"/>
  <c r="O44" i="12"/>
  <c r="R50" i="9"/>
  <c r="V49" i="9"/>
  <c r="N44" i="13"/>
  <c r="R43" i="13"/>
  <c r="T42" i="13"/>
  <c r="P43" i="13"/>
  <c r="N54" i="14"/>
  <c r="R53" i="14"/>
  <c r="O45" i="16"/>
  <c r="S44" i="16"/>
  <c r="R45" i="11"/>
  <c r="N46" i="11"/>
  <c r="R51" i="15"/>
  <c r="N52" i="15"/>
  <c r="T48" i="9"/>
  <c r="P49" i="9"/>
  <c r="P43" i="15"/>
  <c r="T42" i="15"/>
  <c r="O49" i="9"/>
  <c r="S48" i="9"/>
  <c r="U47" i="14"/>
  <c r="Q48" i="14"/>
  <c r="P46" i="14"/>
  <c r="T45" i="14"/>
  <c r="L42" i="16"/>
  <c r="D344" i="17" s="1"/>
  <c r="H344" i="17" s="1"/>
  <c r="Y43" i="16"/>
  <c r="Y53" i="13"/>
  <c r="L52" i="13"/>
  <c r="D165" i="17" s="1"/>
  <c r="H165" i="17" s="1"/>
  <c r="O44" i="11"/>
  <c r="S43" i="11"/>
  <c r="N45" i="12"/>
  <c r="R44" i="12"/>
  <c r="L43" i="11"/>
  <c r="D30" i="17" s="1"/>
  <c r="H30" i="17" s="1"/>
  <c r="Y44" i="11"/>
  <c r="U46" i="12"/>
  <c r="Q47" i="12"/>
  <c r="L41" i="15"/>
  <c r="D280" i="17" s="1"/>
  <c r="H280" i="17" s="1"/>
  <c r="Y42" i="15"/>
  <c r="O46" i="14"/>
  <c r="S45" i="14"/>
  <c r="O45" i="15"/>
  <c r="S44" i="15"/>
  <c r="Q56" i="9"/>
  <c r="U55" i="9"/>
  <c r="P48" i="11"/>
  <c r="T47" i="11"/>
  <c r="Q42" i="15"/>
  <c r="U41" i="15"/>
  <c r="R44" i="13" l="1"/>
  <c r="N45" i="13"/>
  <c r="S48" i="13"/>
  <c r="O49" i="13"/>
  <c r="Q47" i="13"/>
  <c r="U46" i="13"/>
  <c r="Y45" i="11"/>
  <c r="L44" i="11"/>
  <c r="D31" i="17" s="1"/>
  <c r="H31" i="17" s="1"/>
  <c r="Y44" i="16"/>
  <c r="L43" i="16"/>
  <c r="D345" i="17" s="1"/>
  <c r="H345" i="17" s="1"/>
  <c r="P53" i="12"/>
  <c r="T52" i="12"/>
  <c r="Q48" i="12"/>
  <c r="U47" i="12"/>
  <c r="Q57" i="9"/>
  <c r="U56" i="9"/>
  <c r="P44" i="15"/>
  <c r="T43" i="15"/>
  <c r="O46" i="16"/>
  <c r="S45" i="16"/>
  <c r="V50" i="9"/>
  <c r="R51" i="9"/>
  <c r="P46" i="16"/>
  <c r="T45" i="16"/>
  <c r="N47" i="11"/>
  <c r="R46" i="11"/>
  <c r="T49" i="9"/>
  <c r="P50" i="9"/>
  <c r="S44" i="12"/>
  <c r="O45" i="12"/>
  <c r="U48" i="16"/>
  <c r="Q49" i="16"/>
  <c r="Y46" i="12"/>
  <c r="L45" i="12"/>
  <c r="D95" i="17" s="1"/>
  <c r="H95" i="17" s="1"/>
  <c r="O46" i="15"/>
  <c r="S45" i="15"/>
  <c r="N46" i="12"/>
  <c r="R45" i="12"/>
  <c r="S49" i="9"/>
  <c r="O50" i="9"/>
  <c r="U42" i="15"/>
  <c r="Q43" i="15"/>
  <c r="P47" i="14"/>
  <c r="T46" i="14"/>
  <c r="L42" i="15"/>
  <c r="D281" i="17" s="1"/>
  <c r="H281" i="17" s="1"/>
  <c r="Y43" i="15"/>
  <c r="U48" i="14"/>
  <c r="Q49" i="14"/>
  <c r="R52" i="15"/>
  <c r="N53" i="15"/>
  <c r="P44" i="13"/>
  <c r="T43" i="13"/>
  <c r="R45" i="16"/>
  <c r="N46" i="16"/>
  <c r="Y54" i="13"/>
  <c r="L53" i="13"/>
  <c r="D166" i="17" s="1"/>
  <c r="H166" i="17" s="1"/>
  <c r="O47" i="14"/>
  <c r="S46" i="14"/>
  <c r="R54" i="14"/>
  <c r="N55" i="14"/>
  <c r="P49" i="11"/>
  <c r="T48" i="11"/>
  <c r="S44" i="11"/>
  <c r="O45" i="11"/>
  <c r="Q43" i="11"/>
  <c r="U42" i="11"/>
  <c r="L48" i="9"/>
  <c r="D35" i="10" s="1"/>
  <c r="H35" i="10" s="1"/>
  <c r="Z49" i="9"/>
  <c r="O51" i="9" l="1"/>
  <c r="S50" i="9"/>
  <c r="Q50" i="16"/>
  <c r="U49" i="16"/>
  <c r="S45" i="11"/>
  <c r="O46" i="11"/>
  <c r="U49" i="14"/>
  <c r="Q50" i="14"/>
  <c r="Y55" i="13"/>
  <c r="L54" i="13"/>
  <c r="D167" i="17" s="1"/>
  <c r="H167" i="17" s="1"/>
  <c r="P47" i="16"/>
  <c r="T46" i="16"/>
  <c r="U57" i="9"/>
  <c r="Q58" i="9"/>
  <c r="L45" i="11"/>
  <c r="D32" i="17" s="1"/>
  <c r="H32" i="17" s="1"/>
  <c r="Y46" i="11"/>
  <c r="R46" i="16"/>
  <c r="N47" i="16"/>
  <c r="O46" i="12"/>
  <c r="S45" i="12"/>
  <c r="T49" i="11"/>
  <c r="P50" i="11"/>
  <c r="U48" i="12"/>
  <c r="Q49" i="12"/>
  <c r="R55" i="14"/>
  <c r="N56" i="14"/>
  <c r="T50" i="9"/>
  <c r="P51" i="9"/>
  <c r="O50" i="13"/>
  <c r="S49" i="13"/>
  <c r="L43" i="15"/>
  <c r="D282" i="17" s="1"/>
  <c r="H282" i="17" s="1"/>
  <c r="Y44" i="15"/>
  <c r="V51" i="9"/>
  <c r="R52" i="9"/>
  <c r="N47" i="12"/>
  <c r="R46" i="12"/>
  <c r="Q48" i="13"/>
  <c r="U47" i="13"/>
  <c r="P45" i="13"/>
  <c r="T44" i="13"/>
  <c r="P48" i="14"/>
  <c r="T47" i="14"/>
  <c r="O47" i="15"/>
  <c r="S46" i="15"/>
  <c r="S46" i="16"/>
  <c r="O47" i="16"/>
  <c r="P54" i="12"/>
  <c r="T53" i="12"/>
  <c r="R53" i="15"/>
  <c r="N54" i="15"/>
  <c r="Q44" i="15"/>
  <c r="U43" i="15"/>
  <c r="N46" i="13"/>
  <c r="R45" i="13"/>
  <c r="Z50" i="9"/>
  <c r="L49" i="9"/>
  <c r="D36" i="10" s="1"/>
  <c r="H36" i="10" s="1"/>
  <c r="Q44" i="11"/>
  <c r="U43" i="11"/>
  <c r="S47" i="14"/>
  <c r="O48" i="14"/>
  <c r="L46" i="12"/>
  <c r="D96" i="17" s="1"/>
  <c r="H96" i="17" s="1"/>
  <c r="Y47" i="12"/>
  <c r="N48" i="11"/>
  <c r="R47" i="11"/>
  <c r="T44" i="15"/>
  <c r="P45" i="15"/>
  <c r="L44" i="16"/>
  <c r="D346" i="17" s="1"/>
  <c r="H346" i="17" s="1"/>
  <c r="Y45" i="16"/>
  <c r="L47" i="12" l="1"/>
  <c r="D97" i="17" s="1"/>
  <c r="H97" i="17" s="1"/>
  <c r="Y48" i="12"/>
  <c r="T50" i="11"/>
  <c r="P51" i="11"/>
  <c r="L44" i="15"/>
  <c r="D283" i="17" s="1"/>
  <c r="H283" i="17" s="1"/>
  <c r="Y45" i="15"/>
  <c r="Q50" i="12"/>
  <c r="U49" i="12"/>
  <c r="Y47" i="11"/>
  <c r="L46" i="11"/>
  <c r="D33" i="17" s="1"/>
  <c r="H33" i="17" s="1"/>
  <c r="U50" i="14"/>
  <c r="Q51" i="14"/>
  <c r="T54" i="12"/>
  <c r="P55" i="12"/>
  <c r="T45" i="13"/>
  <c r="P46" i="13"/>
  <c r="Y46" i="16"/>
  <c r="L45" i="16"/>
  <c r="D347" i="17" s="1"/>
  <c r="H347" i="17" s="1"/>
  <c r="O49" i="14"/>
  <c r="S48" i="14"/>
  <c r="P52" i="9"/>
  <c r="T51" i="9"/>
  <c r="N49" i="11"/>
  <c r="R48" i="11"/>
  <c r="Q59" i="9"/>
  <c r="U58" i="9"/>
  <c r="S46" i="11"/>
  <c r="O47" i="11"/>
  <c r="N47" i="13"/>
  <c r="R46" i="13"/>
  <c r="S47" i="15"/>
  <c r="O48" i="15"/>
  <c r="N48" i="12"/>
  <c r="R47" i="12"/>
  <c r="S46" i="12"/>
  <c r="O47" i="12"/>
  <c r="T47" i="16"/>
  <c r="P48" i="16"/>
  <c r="U50" i="16"/>
  <c r="Q51" i="16"/>
  <c r="L50" i="9"/>
  <c r="D37" i="10" s="1"/>
  <c r="H37" i="10" s="1"/>
  <c r="Z51" i="9"/>
  <c r="S47" i="16"/>
  <c r="O48" i="16"/>
  <c r="Q49" i="13"/>
  <c r="U48" i="13"/>
  <c r="S50" i="13"/>
  <c r="O51" i="13"/>
  <c r="Q45" i="15"/>
  <c r="U44" i="15"/>
  <c r="R54" i="15"/>
  <c r="N55" i="15"/>
  <c r="V52" i="9"/>
  <c r="R53" i="9"/>
  <c r="N57" i="14"/>
  <c r="R56" i="14"/>
  <c r="R47" i="16"/>
  <c r="N48" i="16"/>
  <c r="P46" i="15"/>
  <c r="T45" i="15"/>
  <c r="U44" i="11"/>
  <c r="Q45" i="11"/>
  <c r="T48" i="14"/>
  <c r="P49" i="14"/>
  <c r="Y56" i="13"/>
  <c r="L55" i="13"/>
  <c r="D168" i="17" s="1"/>
  <c r="H168" i="17" s="1"/>
  <c r="S51" i="9"/>
  <c r="O52" i="9"/>
  <c r="U51" i="16" l="1"/>
  <c r="Q52" i="16"/>
  <c r="N58" i="14"/>
  <c r="R57" i="14"/>
  <c r="V53" i="9"/>
  <c r="R54" i="9"/>
  <c r="Y46" i="15"/>
  <c r="L45" i="15"/>
  <c r="D284" i="17" s="1"/>
  <c r="H284" i="17" s="1"/>
  <c r="U49" i="13"/>
  <c r="Q50" i="13"/>
  <c r="N48" i="13"/>
  <c r="R47" i="13"/>
  <c r="P53" i="9"/>
  <c r="T52" i="9"/>
  <c r="T49" i="14"/>
  <c r="P50" i="14"/>
  <c r="R49" i="11"/>
  <c r="N50" i="11"/>
  <c r="T48" i="16"/>
  <c r="P49" i="16"/>
  <c r="O53" i="9"/>
  <c r="S52" i="9"/>
  <c r="S48" i="16"/>
  <c r="O49" i="16"/>
  <c r="T51" i="11"/>
  <c r="P52" i="11"/>
  <c r="S48" i="15"/>
  <c r="O49" i="15"/>
  <c r="N56" i="15"/>
  <c r="R55" i="15"/>
  <c r="O48" i="12"/>
  <c r="S47" i="12"/>
  <c r="S47" i="11"/>
  <c r="O48" i="11"/>
  <c r="U51" i="14"/>
  <c r="Q52" i="14"/>
  <c r="P47" i="15"/>
  <c r="T46" i="15"/>
  <c r="O50" i="14"/>
  <c r="S49" i="14"/>
  <c r="S51" i="13"/>
  <c r="O52" i="13"/>
  <c r="T46" i="13"/>
  <c r="P47" i="13"/>
  <c r="Q46" i="11"/>
  <c r="U45" i="11"/>
  <c r="P56" i="12"/>
  <c r="T55" i="12"/>
  <c r="R48" i="16"/>
  <c r="N49" i="16"/>
  <c r="Y49" i="12"/>
  <c r="L48" i="12"/>
  <c r="D98" i="17" s="1"/>
  <c r="H98" i="17" s="1"/>
  <c r="U50" i="12"/>
  <c r="Q51" i="12"/>
  <c r="L51" i="9"/>
  <c r="D38" i="10" s="1"/>
  <c r="H38" i="10" s="1"/>
  <c r="Z52" i="9"/>
  <c r="Y57" i="13"/>
  <c r="L56" i="13"/>
  <c r="D169" i="17" s="1"/>
  <c r="H169" i="17" s="1"/>
  <c r="Q46" i="15"/>
  <c r="U45" i="15"/>
  <c r="R48" i="12"/>
  <c r="N49" i="12"/>
  <c r="U59" i="9"/>
  <c r="Q60" i="9"/>
  <c r="Y47" i="16"/>
  <c r="L46" i="16"/>
  <c r="D348" i="17" s="1"/>
  <c r="H348" i="17" s="1"/>
  <c r="Y48" i="11"/>
  <c r="L47" i="11"/>
  <c r="D34" i="17" s="1"/>
  <c r="H34" i="17" s="1"/>
  <c r="S49" i="16" l="1"/>
  <c r="O50" i="16"/>
  <c r="P51" i="14"/>
  <c r="T50" i="14"/>
  <c r="P57" i="12"/>
  <c r="T56" i="12"/>
  <c r="S50" i="14"/>
  <c r="O51" i="14"/>
  <c r="O49" i="12"/>
  <c r="S48" i="12"/>
  <c r="Y47" i="15"/>
  <c r="L46" i="15"/>
  <c r="D285" i="17" s="1"/>
  <c r="H285" i="17" s="1"/>
  <c r="R49" i="12"/>
  <c r="N50" i="12"/>
  <c r="V54" i="9"/>
  <c r="R55" i="9"/>
  <c r="U46" i="11"/>
  <c r="Q47" i="11"/>
  <c r="T47" i="15"/>
  <c r="P48" i="15"/>
  <c r="N57" i="15"/>
  <c r="R56" i="15"/>
  <c r="S53" i="9"/>
  <c r="O54" i="9"/>
  <c r="P54" i="9"/>
  <c r="T53" i="9"/>
  <c r="U51" i="12"/>
  <c r="Q52" i="12"/>
  <c r="T47" i="13"/>
  <c r="P48" i="13"/>
  <c r="Q53" i="14"/>
  <c r="U52" i="14"/>
  <c r="S49" i="15"/>
  <c r="O50" i="15"/>
  <c r="P50" i="16"/>
  <c r="T49" i="16"/>
  <c r="Q61" i="9"/>
  <c r="U60" i="9"/>
  <c r="L48" i="11"/>
  <c r="D35" i="17" s="1"/>
  <c r="H35" i="17" s="1"/>
  <c r="Y49" i="11"/>
  <c r="U46" i="15"/>
  <c r="Q47" i="15"/>
  <c r="L49" i="12"/>
  <c r="D99" i="17" s="1"/>
  <c r="H99" i="17" s="1"/>
  <c r="Y50" i="12"/>
  <c r="N49" i="13"/>
  <c r="R48" i="13"/>
  <c r="N59" i="14"/>
  <c r="R58" i="14"/>
  <c r="N50" i="16"/>
  <c r="R49" i="16"/>
  <c r="O49" i="11"/>
  <c r="S48" i="11"/>
  <c r="T52" i="11"/>
  <c r="P53" i="11"/>
  <c r="N51" i="11"/>
  <c r="R50" i="11"/>
  <c r="Q51" i="13"/>
  <c r="U50" i="13"/>
  <c r="U52" i="16"/>
  <c r="Q53" i="16"/>
  <c r="Z53" i="9"/>
  <c r="L52" i="9"/>
  <c r="D39" i="10" s="1"/>
  <c r="H39" i="10" s="1"/>
  <c r="O53" i="13"/>
  <c r="S52" i="13"/>
  <c r="Y48" i="16"/>
  <c r="L47" i="16"/>
  <c r="D349" i="17" s="1"/>
  <c r="H349" i="17" s="1"/>
  <c r="L57" i="13"/>
  <c r="D170" i="17" s="1"/>
  <c r="H170" i="17" s="1"/>
  <c r="Y58" i="13"/>
  <c r="R56" i="9" l="1"/>
  <c r="V55" i="9"/>
  <c r="S51" i="14"/>
  <c r="O52" i="14"/>
  <c r="Y49" i="16"/>
  <c r="L48" i="16"/>
  <c r="D350" i="17" s="1"/>
  <c r="H350" i="17" s="1"/>
  <c r="L49" i="11"/>
  <c r="D36" i="17" s="1"/>
  <c r="H36" i="17" s="1"/>
  <c r="Y50" i="11"/>
  <c r="O55" i="9"/>
  <c r="S54" i="9"/>
  <c r="S53" i="13"/>
  <c r="O54" i="13"/>
  <c r="N52" i="11"/>
  <c r="R51" i="11"/>
  <c r="N60" i="14"/>
  <c r="R60" i="14" s="1"/>
  <c r="R59" i="14"/>
  <c r="U53" i="14"/>
  <c r="Q54" i="14"/>
  <c r="R50" i="12"/>
  <c r="N51" i="12"/>
  <c r="Z54" i="9"/>
  <c r="L53" i="9"/>
  <c r="D40" i="10" s="1"/>
  <c r="H40" i="10" s="1"/>
  <c r="R49" i="13"/>
  <c r="N50" i="13"/>
  <c r="Q62" i="9"/>
  <c r="U61" i="9"/>
  <c r="R57" i="15"/>
  <c r="N58" i="15"/>
  <c r="P58" i="12"/>
  <c r="T57" i="12"/>
  <c r="T48" i="13"/>
  <c r="P49" i="13"/>
  <c r="Q53" i="12"/>
  <c r="U52" i="12"/>
  <c r="P49" i="15"/>
  <c r="T48" i="15"/>
  <c r="Y59" i="13"/>
  <c r="L58" i="13"/>
  <c r="D171" i="17" s="1"/>
  <c r="H171" i="17" s="1"/>
  <c r="O50" i="11"/>
  <c r="S49" i="11"/>
  <c r="T50" i="16"/>
  <c r="P51" i="16"/>
  <c r="L47" i="15"/>
  <c r="D286" i="17" s="1"/>
  <c r="H286" i="17" s="1"/>
  <c r="Y48" i="15"/>
  <c r="P52" i="14"/>
  <c r="T51" i="14"/>
  <c r="T53" i="11"/>
  <c r="P54" i="11"/>
  <c r="Q54" i="16"/>
  <c r="U53" i="16"/>
  <c r="L50" i="12"/>
  <c r="D100" i="17" s="1"/>
  <c r="H100" i="17" s="1"/>
  <c r="Y51" i="12"/>
  <c r="U47" i="15"/>
  <c r="Q48" i="15"/>
  <c r="O51" i="15"/>
  <c r="S50" i="15"/>
  <c r="U47" i="11"/>
  <c r="Q48" i="11"/>
  <c r="O51" i="16"/>
  <c r="S50" i="16"/>
  <c r="Q52" i="13"/>
  <c r="U51" i="13"/>
  <c r="N51" i="16"/>
  <c r="R50" i="16"/>
  <c r="T54" i="9"/>
  <c r="P55" i="9"/>
  <c r="S49" i="12"/>
  <c r="O50" i="12"/>
  <c r="T54" i="11" l="1"/>
  <c r="P55" i="11"/>
  <c r="P50" i="13"/>
  <c r="T49" i="13"/>
  <c r="N51" i="13"/>
  <c r="R50" i="13"/>
  <c r="Y51" i="11"/>
  <c r="L50" i="11"/>
  <c r="D37" i="17" s="1"/>
  <c r="H37" i="17" s="1"/>
  <c r="O52" i="15"/>
  <c r="S51" i="15"/>
  <c r="O51" i="11"/>
  <c r="S50" i="11"/>
  <c r="U48" i="15"/>
  <c r="Q49" i="15"/>
  <c r="Q53" i="13"/>
  <c r="U52" i="13"/>
  <c r="P53" i="14"/>
  <c r="T52" i="14"/>
  <c r="L59" i="13"/>
  <c r="D172" i="17" s="1"/>
  <c r="H172" i="17" s="1"/>
  <c r="Y60" i="13"/>
  <c r="L60" i="13" s="1"/>
  <c r="D173" i="17" s="1"/>
  <c r="H173" i="17" s="1"/>
  <c r="P59" i="12"/>
  <c r="T58" i="12"/>
  <c r="Z55" i="9"/>
  <c r="L54" i="9"/>
  <c r="D41" i="10" s="1"/>
  <c r="H41" i="10" s="1"/>
  <c r="R52" i="11"/>
  <c r="N53" i="11"/>
  <c r="Y50" i="16"/>
  <c r="L49" i="16"/>
  <c r="D351" i="17" s="1"/>
  <c r="H351" i="17" s="1"/>
  <c r="L51" i="12"/>
  <c r="D101" i="17" s="1"/>
  <c r="H101" i="17" s="1"/>
  <c r="Y52" i="12"/>
  <c r="L48" i="15"/>
  <c r="D287" i="17" s="1"/>
  <c r="H287" i="17" s="1"/>
  <c r="Y49" i="15"/>
  <c r="R58" i="15"/>
  <c r="N59" i="15"/>
  <c r="R51" i="12"/>
  <c r="N52" i="12"/>
  <c r="S54" i="13"/>
  <c r="O55" i="13"/>
  <c r="S52" i="14"/>
  <c r="O53" i="14"/>
  <c r="S51" i="16"/>
  <c r="O52" i="16"/>
  <c r="P50" i="15"/>
  <c r="T49" i="15"/>
  <c r="R51" i="16"/>
  <c r="N52" i="16"/>
  <c r="O51" i="12"/>
  <c r="S50" i="12"/>
  <c r="T55" i="9"/>
  <c r="P56" i="9"/>
  <c r="Q49" i="11"/>
  <c r="U48" i="11"/>
  <c r="P52" i="16"/>
  <c r="T51" i="16"/>
  <c r="Q55" i="14"/>
  <c r="U54" i="14"/>
  <c r="Q55" i="16"/>
  <c r="U54" i="16"/>
  <c r="Q54" i="12"/>
  <c r="U53" i="12"/>
  <c r="U62" i="9"/>
  <c r="Q63" i="9"/>
  <c r="O56" i="9"/>
  <c r="S55" i="9"/>
  <c r="R57" i="9"/>
  <c r="V56" i="9"/>
  <c r="Y50" i="15" l="1"/>
  <c r="L49" i="15"/>
  <c r="D288" i="17" s="1"/>
  <c r="H288" i="17" s="1"/>
  <c r="L55" i="9"/>
  <c r="D42" i="10" s="1"/>
  <c r="H42" i="10" s="1"/>
  <c r="Z56" i="9"/>
  <c r="Q54" i="13"/>
  <c r="U53" i="13"/>
  <c r="Y52" i="11"/>
  <c r="L51" i="11"/>
  <c r="D38" i="17" s="1"/>
  <c r="H38" i="17" s="1"/>
  <c r="Q64" i="9"/>
  <c r="U63" i="9"/>
  <c r="N53" i="16"/>
  <c r="R52" i="16"/>
  <c r="O56" i="13"/>
  <c r="S55" i="13"/>
  <c r="L52" i="12"/>
  <c r="D102" i="17" s="1"/>
  <c r="H102" i="17" s="1"/>
  <c r="Y53" i="12"/>
  <c r="Q50" i="15"/>
  <c r="U49" i="15"/>
  <c r="U55" i="14"/>
  <c r="Q56" i="14"/>
  <c r="P53" i="16"/>
  <c r="T52" i="16"/>
  <c r="T59" i="12"/>
  <c r="P60" i="12"/>
  <c r="T60" i="12" s="1"/>
  <c r="N52" i="13"/>
  <c r="R51" i="13"/>
  <c r="S53" i="14"/>
  <c r="O54" i="14"/>
  <c r="R52" i="12"/>
  <c r="N53" i="12"/>
  <c r="S56" i="9"/>
  <c r="O57" i="9"/>
  <c r="Q50" i="11"/>
  <c r="U49" i="11"/>
  <c r="S51" i="11"/>
  <c r="O52" i="11"/>
  <c r="T50" i="13"/>
  <c r="P51" i="13"/>
  <c r="O52" i="12"/>
  <c r="S51" i="12"/>
  <c r="U54" i="12"/>
  <c r="Q55" i="12"/>
  <c r="P51" i="15"/>
  <c r="T50" i="15"/>
  <c r="Y51" i="16"/>
  <c r="L50" i="16"/>
  <c r="D352" i="17" s="1"/>
  <c r="H352" i="17" s="1"/>
  <c r="T56" i="9"/>
  <c r="P57" i="9"/>
  <c r="S52" i="16"/>
  <c r="O53" i="16"/>
  <c r="R59" i="15"/>
  <c r="N60" i="15"/>
  <c r="R60" i="15" s="1"/>
  <c r="N54" i="11"/>
  <c r="R53" i="11"/>
  <c r="P56" i="11"/>
  <c r="T55" i="11"/>
  <c r="R58" i="9"/>
  <c r="V57" i="9"/>
  <c r="U55" i="16"/>
  <c r="Q56" i="16"/>
  <c r="T53" i="14"/>
  <c r="P54" i="14"/>
  <c r="O53" i="15"/>
  <c r="S52" i="15"/>
  <c r="Y54" i="12" l="1"/>
  <c r="L53" i="12"/>
  <c r="D103" i="17" s="1"/>
  <c r="H103" i="17" s="1"/>
  <c r="T56" i="11"/>
  <c r="P57" i="11"/>
  <c r="S52" i="12"/>
  <c r="O53" i="12"/>
  <c r="Y53" i="11"/>
  <c r="L52" i="11"/>
  <c r="D39" i="17" s="1"/>
  <c r="H39" i="17" s="1"/>
  <c r="O54" i="15"/>
  <c r="S53" i="15"/>
  <c r="N54" i="12"/>
  <c r="R53" i="12"/>
  <c r="N55" i="11"/>
  <c r="R54" i="11"/>
  <c r="Y52" i="16"/>
  <c r="L51" i="16"/>
  <c r="D353" i="17" s="1"/>
  <c r="H353" i="17" s="1"/>
  <c r="T53" i="16"/>
  <c r="P54" i="16"/>
  <c r="O57" i="13"/>
  <c r="S56" i="13"/>
  <c r="Q55" i="13"/>
  <c r="U54" i="13"/>
  <c r="P55" i="14"/>
  <c r="T54" i="14"/>
  <c r="O53" i="11"/>
  <c r="S52" i="11"/>
  <c r="O55" i="14"/>
  <c r="S54" i="14"/>
  <c r="U56" i="14"/>
  <c r="Q57" i="14"/>
  <c r="L56" i="9"/>
  <c r="D43" i="10" s="1"/>
  <c r="H43" i="10" s="1"/>
  <c r="Z57" i="9"/>
  <c r="O58" i="9"/>
  <c r="S57" i="9"/>
  <c r="P52" i="15"/>
  <c r="T51" i="15"/>
  <c r="R53" i="16"/>
  <c r="N54" i="16"/>
  <c r="U55" i="12"/>
  <c r="Q56" i="12"/>
  <c r="T57" i="9"/>
  <c r="P58" i="9"/>
  <c r="T51" i="13"/>
  <c r="P52" i="13"/>
  <c r="Q57" i="16"/>
  <c r="U56" i="16"/>
  <c r="O54" i="16"/>
  <c r="S53" i="16"/>
  <c r="R59" i="9"/>
  <c r="V58" i="9"/>
  <c r="U50" i="11"/>
  <c r="Q51" i="11"/>
  <c r="N53" i="13"/>
  <c r="R52" i="13"/>
  <c r="U50" i="15"/>
  <c r="Q51" i="15"/>
  <c r="U64" i="9"/>
  <c r="Q65" i="9"/>
  <c r="Y51" i="15"/>
  <c r="L50" i="15"/>
  <c r="D289" i="17" s="1"/>
  <c r="H289" i="17" s="1"/>
  <c r="O55" i="16" l="1"/>
  <c r="S54" i="16"/>
  <c r="T55" i="14"/>
  <c r="P56" i="14"/>
  <c r="Y53" i="16"/>
  <c r="L52" i="16"/>
  <c r="D354" i="17" s="1"/>
  <c r="H354" i="17" s="1"/>
  <c r="Y54" i="11"/>
  <c r="L53" i="11"/>
  <c r="D40" i="17" s="1"/>
  <c r="H40" i="17" s="1"/>
  <c r="L57" i="9"/>
  <c r="D44" i="10" s="1"/>
  <c r="H44" i="10" s="1"/>
  <c r="Z58" i="9"/>
  <c r="N55" i="16"/>
  <c r="R54" i="16"/>
  <c r="O54" i="12"/>
  <c r="S53" i="12"/>
  <c r="Q58" i="16"/>
  <c r="U57" i="16"/>
  <c r="U55" i="13"/>
  <c r="Q56" i="13"/>
  <c r="N56" i="11"/>
  <c r="R55" i="11"/>
  <c r="Q52" i="11"/>
  <c r="U51" i="11"/>
  <c r="P53" i="13"/>
  <c r="T52" i="13"/>
  <c r="T57" i="11"/>
  <c r="P58" i="11"/>
  <c r="U51" i="15"/>
  <c r="Q52" i="15"/>
  <c r="L51" i="15"/>
  <c r="D290" i="17" s="1"/>
  <c r="H290" i="17" s="1"/>
  <c r="Y52" i="15"/>
  <c r="T52" i="15"/>
  <c r="P53" i="15"/>
  <c r="S55" i="14"/>
  <c r="O56" i="14"/>
  <c r="O58" i="13"/>
  <c r="S57" i="13"/>
  <c r="R54" i="12"/>
  <c r="N55" i="12"/>
  <c r="U57" i="14"/>
  <c r="Q58" i="14"/>
  <c r="R53" i="13"/>
  <c r="N54" i="13"/>
  <c r="P59" i="9"/>
  <c r="T58" i="9"/>
  <c r="T54" i="16"/>
  <c r="P55" i="16"/>
  <c r="U56" i="12"/>
  <c r="Q57" i="12"/>
  <c r="U65" i="9"/>
  <c r="Q66" i="9"/>
  <c r="R60" i="9"/>
  <c r="V59" i="9"/>
  <c r="O59" i="9"/>
  <c r="S58" i="9"/>
  <c r="O54" i="11"/>
  <c r="S53" i="11"/>
  <c r="S54" i="15"/>
  <c r="O55" i="15"/>
  <c r="Y55" i="12"/>
  <c r="L54" i="12"/>
  <c r="D104" i="17" s="1"/>
  <c r="H104" i="17" s="1"/>
  <c r="S54" i="11" l="1"/>
  <c r="O55" i="11"/>
  <c r="T53" i="13"/>
  <c r="P54" i="13"/>
  <c r="Q59" i="16"/>
  <c r="U58" i="16"/>
  <c r="Y55" i="11"/>
  <c r="L54" i="11"/>
  <c r="D41" i="17" s="1"/>
  <c r="H41" i="17" s="1"/>
  <c r="P54" i="15"/>
  <c r="T53" i="15"/>
  <c r="R55" i="12"/>
  <c r="N56" i="12"/>
  <c r="Q53" i="11"/>
  <c r="U52" i="11"/>
  <c r="O55" i="12"/>
  <c r="S54" i="12"/>
  <c r="Y54" i="16"/>
  <c r="L53" i="16"/>
  <c r="D355" i="17" s="1"/>
  <c r="H355" i="17" s="1"/>
  <c r="P57" i="14"/>
  <c r="T56" i="14"/>
  <c r="L52" i="15"/>
  <c r="D291" i="17" s="1"/>
  <c r="H291" i="17" s="1"/>
  <c r="Y53" i="15"/>
  <c r="O60" i="9"/>
  <c r="S59" i="9"/>
  <c r="Q53" i="15"/>
  <c r="U52" i="15"/>
  <c r="R56" i="11"/>
  <c r="N57" i="11"/>
  <c r="R55" i="16"/>
  <c r="N56" i="16"/>
  <c r="Q59" i="14"/>
  <c r="U58" i="14"/>
  <c r="Y56" i="12"/>
  <c r="L55" i="12"/>
  <c r="D105" i="17" s="1"/>
  <c r="H105" i="17" s="1"/>
  <c r="T59" i="9"/>
  <c r="P60" i="9"/>
  <c r="U66" i="9"/>
  <c r="Q67" i="9"/>
  <c r="N55" i="13"/>
  <c r="R54" i="13"/>
  <c r="S56" i="14"/>
  <c r="O57" i="14"/>
  <c r="T58" i="11"/>
  <c r="P59" i="11"/>
  <c r="U56" i="13"/>
  <c r="Q57" i="13"/>
  <c r="L58" i="9"/>
  <c r="D45" i="10" s="1"/>
  <c r="H45" i="10" s="1"/>
  <c r="Z59" i="9"/>
  <c r="Q58" i="12"/>
  <c r="U57" i="12"/>
  <c r="P56" i="16"/>
  <c r="T55" i="16"/>
  <c r="R61" i="9"/>
  <c r="V60" i="9"/>
  <c r="O59" i="13"/>
  <c r="S58" i="13"/>
  <c r="S55" i="15"/>
  <c r="O56" i="15"/>
  <c r="S55" i="16"/>
  <c r="O56" i="16"/>
  <c r="Q60" i="14" l="1"/>
  <c r="U60" i="14" s="1"/>
  <c r="U59" i="14"/>
  <c r="S60" i="9"/>
  <c r="O61" i="9"/>
  <c r="S55" i="12"/>
  <c r="O56" i="12"/>
  <c r="Y56" i="11"/>
  <c r="L55" i="11"/>
  <c r="D42" i="17" s="1"/>
  <c r="H42" i="17" s="1"/>
  <c r="R62" i="9"/>
  <c r="V61" i="9"/>
  <c r="Q54" i="11"/>
  <c r="U53" i="11"/>
  <c r="U59" i="16"/>
  <c r="Q60" i="16"/>
  <c r="U60" i="16" s="1"/>
  <c r="Q68" i="9"/>
  <c r="U67" i="9"/>
  <c r="N58" i="11"/>
  <c r="R57" i="11"/>
  <c r="N57" i="12"/>
  <c r="R56" i="12"/>
  <c r="T54" i="13"/>
  <c r="P55" i="13"/>
  <c r="Q58" i="13"/>
  <c r="U57" i="13"/>
  <c r="T60" i="9"/>
  <c r="P61" i="9"/>
  <c r="T57" i="14"/>
  <c r="P58" i="14"/>
  <c r="S59" i="13"/>
  <c r="O60" i="13"/>
  <c r="S60" i="13" s="1"/>
  <c r="R56" i="16"/>
  <c r="N57" i="16"/>
  <c r="O57" i="16"/>
  <c r="S56" i="16"/>
  <c r="T56" i="16"/>
  <c r="P57" i="16"/>
  <c r="O57" i="15"/>
  <c r="S56" i="15"/>
  <c r="S57" i="14"/>
  <c r="O58" i="14"/>
  <c r="S55" i="11"/>
  <c r="O56" i="11"/>
  <c r="L59" i="9"/>
  <c r="D46" i="10" s="1"/>
  <c r="H46" i="10" s="1"/>
  <c r="Z60" i="9"/>
  <c r="R55" i="13"/>
  <c r="N56" i="13"/>
  <c r="L53" i="15"/>
  <c r="D292" i="17" s="1"/>
  <c r="H292" i="17" s="1"/>
  <c r="Y54" i="15"/>
  <c r="P60" i="11"/>
  <c r="T60" i="11" s="1"/>
  <c r="T59" i="11"/>
  <c r="U58" i="12"/>
  <c r="Q59" i="12"/>
  <c r="Y57" i="12"/>
  <c r="L56" i="12"/>
  <c r="D106" i="17" s="1"/>
  <c r="H106" i="17" s="1"/>
  <c r="U53" i="15"/>
  <c r="Q54" i="15"/>
  <c r="Y55" i="16"/>
  <c r="L54" i="16"/>
  <c r="D356" i="17" s="1"/>
  <c r="H356" i="17" s="1"/>
  <c r="T54" i="15"/>
  <c r="P55" i="15"/>
  <c r="O59" i="14" l="1"/>
  <c r="S58" i="14"/>
  <c r="Q59" i="13"/>
  <c r="U58" i="13"/>
  <c r="Q69" i="9"/>
  <c r="U68" i="9"/>
  <c r="L56" i="11"/>
  <c r="D43" i="17" s="1"/>
  <c r="H43" i="17" s="1"/>
  <c r="Y57" i="11"/>
  <c r="O57" i="12"/>
  <c r="S56" i="12"/>
  <c r="L57" i="12"/>
  <c r="D107" i="17" s="1"/>
  <c r="H107" i="17" s="1"/>
  <c r="Y58" i="12"/>
  <c r="O58" i="15"/>
  <c r="S57" i="15"/>
  <c r="T55" i="15"/>
  <c r="P56" i="15"/>
  <c r="U59" i="12"/>
  <c r="Q60" i="12"/>
  <c r="U60" i="12" s="1"/>
  <c r="Z61" i="9"/>
  <c r="L60" i="9"/>
  <c r="D47" i="10" s="1"/>
  <c r="H47" i="10" s="1"/>
  <c r="P58" i="16"/>
  <c r="T57" i="16"/>
  <c r="T58" i="14"/>
  <c r="P59" i="14"/>
  <c r="O62" i="9"/>
  <c r="S61" i="9"/>
  <c r="U54" i="15"/>
  <c r="Q55" i="15"/>
  <c r="R57" i="12"/>
  <c r="N58" i="12"/>
  <c r="Q55" i="11"/>
  <c r="U54" i="11"/>
  <c r="Y55" i="15"/>
  <c r="L54" i="15"/>
  <c r="D293" i="17" s="1"/>
  <c r="H293" i="17" s="1"/>
  <c r="T55" i="13"/>
  <c r="P56" i="13"/>
  <c r="O57" i="11"/>
  <c r="S56" i="11"/>
  <c r="P62" i="9"/>
  <c r="T61" i="9"/>
  <c r="R57" i="16"/>
  <c r="N58" i="16"/>
  <c r="R56" i="13"/>
  <c r="N57" i="13"/>
  <c r="Y56" i="16"/>
  <c r="L55" i="16"/>
  <c r="D357" i="17" s="1"/>
  <c r="H357" i="17" s="1"/>
  <c r="O58" i="16"/>
  <c r="S57" i="16"/>
  <c r="R58" i="11"/>
  <c r="N59" i="11"/>
  <c r="V62" i="9"/>
  <c r="R63" i="9"/>
  <c r="P57" i="15" l="1"/>
  <c r="T56" i="15"/>
  <c r="Y58" i="11"/>
  <c r="L57" i="11"/>
  <c r="D44" i="17" s="1"/>
  <c r="H44" i="17" s="1"/>
  <c r="P60" i="14"/>
  <c r="T60" i="14" s="1"/>
  <c r="T59" i="14"/>
  <c r="Q56" i="11"/>
  <c r="U55" i="11"/>
  <c r="O59" i="16"/>
  <c r="S58" i="16"/>
  <c r="P63" i="9"/>
  <c r="T62" i="9"/>
  <c r="N59" i="12"/>
  <c r="R58" i="12"/>
  <c r="Y57" i="16"/>
  <c r="L56" i="16"/>
  <c r="D358" i="17" s="1"/>
  <c r="H358" i="17" s="1"/>
  <c r="R64" i="9"/>
  <c r="V63" i="9"/>
  <c r="T56" i="13"/>
  <c r="P57" i="13"/>
  <c r="U55" i="15"/>
  <c r="Q56" i="15"/>
  <c r="Y59" i="12"/>
  <c r="L58" i="12"/>
  <c r="D108" i="17" s="1"/>
  <c r="H108" i="17" s="1"/>
  <c r="P59" i="16"/>
  <c r="T58" i="16"/>
  <c r="U59" i="13"/>
  <c r="Q60" i="13"/>
  <c r="U60" i="13" s="1"/>
  <c r="O58" i="11"/>
  <c r="S57" i="11"/>
  <c r="O59" i="15"/>
  <c r="S58" i="15"/>
  <c r="N58" i="13"/>
  <c r="R57" i="13"/>
  <c r="L61" i="9"/>
  <c r="D48" i="10" s="1"/>
  <c r="H48" i="10" s="1"/>
  <c r="Z62" i="9"/>
  <c r="R59" i="11"/>
  <c r="N60" i="11"/>
  <c r="R60" i="11" s="1"/>
  <c r="R58" i="16"/>
  <c r="N59" i="16"/>
  <c r="U69" i="9"/>
  <c r="Q70" i="9"/>
  <c r="Y56" i="15"/>
  <c r="L55" i="15"/>
  <c r="D294" i="17" s="1"/>
  <c r="H294" i="17" s="1"/>
  <c r="S62" i="9"/>
  <c r="O63" i="9"/>
  <c r="O58" i="12"/>
  <c r="S57" i="12"/>
  <c r="S59" i="14"/>
  <c r="O60" i="14"/>
  <c r="S60" i="14" s="1"/>
  <c r="O59" i="12" l="1"/>
  <c r="S58" i="12"/>
  <c r="Y58" i="16"/>
  <c r="L57" i="16"/>
  <c r="D359" i="17" s="1"/>
  <c r="H359" i="17" s="1"/>
  <c r="Q57" i="11"/>
  <c r="U56" i="11"/>
  <c r="Q57" i="15"/>
  <c r="U56" i="15"/>
  <c r="O59" i="11"/>
  <c r="S58" i="11"/>
  <c r="N60" i="12"/>
  <c r="R60" i="12" s="1"/>
  <c r="R59" i="12"/>
  <c r="N60" i="16"/>
  <c r="R60" i="16" s="1"/>
  <c r="R59" i="16"/>
  <c r="S63" i="9"/>
  <c r="O64" i="9"/>
  <c r="P58" i="13"/>
  <c r="T57" i="13"/>
  <c r="S59" i="15"/>
  <c r="O60" i="15"/>
  <c r="S60" i="15" s="1"/>
  <c r="T63" i="9"/>
  <c r="P64" i="9"/>
  <c r="Y59" i="11"/>
  <c r="L58" i="11"/>
  <c r="D45" i="17" s="1"/>
  <c r="H45" i="17" s="1"/>
  <c r="Y60" i="12"/>
  <c r="L60" i="12" s="1"/>
  <c r="D110" i="17" s="1"/>
  <c r="H110" i="17" s="1"/>
  <c r="L59" i="12"/>
  <c r="D109" i="17" s="1"/>
  <c r="H109" i="17" s="1"/>
  <c r="L62" i="9"/>
  <c r="D49" i="10" s="1"/>
  <c r="H49" i="10" s="1"/>
  <c r="Z63" i="9"/>
  <c r="U70" i="9"/>
  <c r="Q71" i="9"/>
  <c r="Y57" i="15"/>
  <c r="L56" i="15"/>
  <c r="D295" i="17" s="1"/>
  <c r="H295" i="17" s="1"/>
  <c r="N59" i="13"/>
  <c r="R58" i="13"/>
  <c r="T59" i="16"/>
  <c r="P60" i="16"/>
  <c r="T60" i="16" s="1"/>
  <c r="V64" i="9"/>
  <c r="R65" i="9"/>
  <c r="O60" i="16"/>
  <c r="S60" i="16" s="1"/>
  <c r="S59" i="16"/>
  <c r="T57" i="15"/>
  <c r="P58" i="15"/>
  <c r="O65" i="9" l="1"/>
  <c r="S64" i="9"/>
  <c r="Y58" i="15"/>
  <c r="L57" i="15"/>
  <c r="D296" i="17" s="1"/>
  <c r="H296" i="17" s="1"/>
  <c r="Y60" i="11"/>
  <c r="L60" i="11" s="1"/>
  <c r="D47" i="17" s="1"/>
  <c r="H47" i="17" s="1"/>
  <c r="L59" i="11"/>
  <c r="D46" i="17" s="1"/>
  <c r="H46" i="17" s="1"/>
  <c r="U57" i="15"/>
  <c r="Q58" i="15"/>
  <c r="Q72" i="9"/>
  <c r="U71" i="9"/>
  <c r="R66" i="9"/>
  <c r="V65" i="9"/>
  <c r="Q58" i="11"/>
  <c r="U57" i="11"/>
  <c r="Z64" i="9"/>
  <c r="L63" i="9"/>
  <c r="D50" i="10" s="1"/>
  <c r="H50" i="10" s="1"/>
  <c r="P59" i="15"/>
  <c r="T58" i="15"/>
  <c r="P65" i="9"/>
  <c r="T64" i="9"/>
  <c r="Y59" i="16"/>
  <c r="L58" i="16"/>
  <c r="D360" i="17" s="1"/>
  <c r="H360" i="17" s="1"/>
  <c r="N60" i="13"/>
  <c r="R60" i="13" s="1"/>
  <c r="R59" i="13"/>
  <c r="T58" i="13"/>
  <c r="P59" i="13"/>
  <c r="O60" i="11"/>
  <c r="S60" i="11" s="1"/>
  <c r="S59" i="11"/>
  <c r="O60" i="12"/>
  <c r="S60" i="12" s="1"/>
  <c r="S59" i="12"/>
  <c r="Q59" i="15" l="1"/>
  <c r="U58" i="15"/>
  <c r="Z65" i="9"/>
  <c r="L64" i="9"/>
  <c r="D51" i="10" s="1"/>
  <c r="H51" i="10" s="1"/>
  <c r="U58" i="11"/>
  <c r="Q59" i="11"/>
  <c r="T65" i="9"/>
  <c r="P66" i="9"/>
  <c r="L58" i="15"/>
  <c r="D297" i="17" s="1"/>
  <c r="H297" i="17" s="1"/>
  <c r="Y59" i="15"/>
  <c r="Y60" i="16"/>
  <c r="L60" i="16" s="1"/>
  <c r="D362" i="17" s="1"/>
  <c r="H362" i="17" s="1"/>
  <c r="L59" i="16"/>
  <c r="D361" i="17" s="1"/>
  <c r="H361" i="17" s="1"/>
  <c r="R67" i="9"/>
  <c r="V66" i="9"/>
  <c r="T59" i="13"/>
  <c r="P60" i="13"/>
  <c r="T60" i="13" s="1"/>
  <c r="T59" i="15"/>
  <c r="P60" i="15"/>
  <c r="T60" i="15" s="1"/>
  <c r="Q73" i="9"/>
  <c r="U72" i="9"/>
  <c r="S65" i="9"/>
  <c r="O66" i="9"/>
  <c r="P67" i="9" l="1"/>
  <c r="T66" i="9"/>
  <c r="Q60" i="11"/>
  <c r="U60" i="11" s="1"/>
  <c r="U59" i="11"/>
  <c r="V67" i="9"/>
  <c r="R68" i="9"/>
  <c r="S66" i="9"/>
  <c r="O67" i="9"/>
  <c r="L65" i="9"/>
  <c r="D52" i="10" s="1"/>
  <c r="H52" i="10" s="1"/>
  <c r="Z66" i="9"/>
  <c r="Q74" i="9"/>
  <c r="U73" i="9"/>
  <c r="L59" i="15"/>
  <c r="D298" i="17" s="1"/>
  <c r="H298" i="17" s="1"/>
  <c r="Y60" i="15"/>
  <c r="L60" i="15" s="1"/>
  <c r="D299" i="17" s="1"/>
  <c r="H299" i="17" s="1"/>
  <c r="U59" i="15"/>
  <c r="Q60" i="15"/>
  <c r="U60" i="15" s="1"/>
  <c r="S67" i="9" l="1"/>
  <c r="O68" i="9"/>
  <c r="R69" i="9"/>
  <c r="V68" i="9"/>
  <c r="L66" i="9"/>
  <c r="D53" i="10" s="1"/>
  <c r="H53" i="10" s="1"/>
  <c r="Z67" i="9"/>
  <c r="U74" i="9"/>
  <c r="Q75" i="9"/>
  <c r="P68" i="9"/>
  <c r="T67" i="9"/>
  <c r="R70" i="9" l="1"/>
  <c r="V69" i="9"/>
  <c r="U75" i="9"/>
  <c r="Q76" i="9"/>
  <c r="Z68" i="9"/>
  <c r="L67" i="9"/>
  <c r="D54" i="10" s="1"/>
  <c r="H54" i="10" s="1"/>
  <c r="S68" i="9"/>
  <c r="O69" i="9"/>
  <c r="T68" i="9"/>
  <c r="P69" i="9"/>
  <c r="Q77" i="9" l="1"/>
  <c r="U76" i="9"/>
  <c r="O70" i="9"/>
  <c r="S69" i="9"/>
  <c r="Z69" i="9"/>
  <c r="L68" i="9"/>
  <c r="D55" i="10" s="1"/>
  <c r="H55" i="10" s="1"/>
  <c r="P70" i="9"/>
  <c r="T69" i="9"/>
  <c r="V70" i="9"/>
  <c r="R71" i="9"/>
  <c r="L69" i="9" l="1"/>
  <c r="D56" i="10" s="1"/>
  <c r="H56" i="10" s="1"/>
  <c r="Z70" i="9"/>
  <c r="V71" i="9"/>
  <c r="R72" i="9"/>
  <c r="P71" i="9"/>
  <c r="T70" i="9"/>
  <c r="O71" i="9"/>
  <c r="S70" i="9"/>
  <c r="Q78" i="9"/>
  <c r="U77" i="9"/>
  <c r="O72" i="9" l="1"/>
  <c r="S71" i="9"/>
  <c r="V72" i="9"/>
  <c r="R73" i="9"/>
  <c r="Z71" i="9"/>
  <c r="L70" i="9"/>
  <c r="D57" i="10" s="1"/>
  <c r="H57" i="10" s="1"/>
  <c r="T71" i="9"/>
  <c r="P72" i="9"/>
  <c r="U78" i="9"/>
  <c r="Q79" i="9"/>
  <c r="R74" i="9" l="1"/>
  <c r="V73" i="9"/>
  <c r="U79" i="9"/>
  <c r="Q80" i="9"/>
  <c r="T72" i="9"/>
  <c r="P73" i="9"/>
  <c r="Z72" i="9"/>
  <c r="L71" i="9"/>
  <c r="D58" i="10" s="1"/>
  <c r="H58" i="10" s="1"/>
  <c r="S72" i="9"/>
  <c r="O73" i="9"/>
  <c r="U80" i="9" l="1"/>
  <c r="Q81" i="9"/>
  <c r="L72" i="9"/>
  <c r="D59" i="10" s="1"/>
  <c r="H59" i="10" s="1"/>
  <c r="Z73" i="9"/>
  <c r="T73" i="9"/>
  <c r="P74" i="9"/>
  <c r="O74" i="9"/>
  <c r="S73" i="9"/>
  <c r="V74" i="9"/>
  <c r="R75" i="9"/>
  <c r="T74" i="9" l="1"/>
  <c r="P75" i="9"/>
  <c r="R76" i="9"/>
  <c r="V75" i="9"/>
  <c r="S74" i="9"/>
  <c r="O75" i="9"/>
  <c r="L73" i="9"/>
  <c r="D60" i="10" s="1"/>
  <c r="H60" i="10" s="1"/>
  <c r="Z74" i="9"/>
  <c r="Q82" i="9"/>
  <c r="U81" i="9"/>
  <c r="Z75" i="9" l="1"/>
  <c r="L74" i="9"/>
  <c r="D61" i="10" s="1"/>
  <c r="H61" i="10" s="1"/>
  <c r="V76" i="9"/>
  <c r="R77" i="9"/>
  <c r="S75" i="9"/>
  <c r="O76" i="9"/>
  <c r="T75" i="9"/>
  <c r="P76" i="9"/>
  <c r="U82" i="9"/>
  <c r="Q83" i="9"/>
  <c r="V77" i="9" l="1"/>
  <c r="R78" i="9"/>
  <c r="O77" i="9"/>
  <c r="S76" i="9"/>
  <c r="P77" i="9"/>
  <c r="T76" i="9"/>
  <c r="Q84" i="9"/>
  <c r="U83" i="9"/>
  <c r="Z76" i="9"/>
  <c r="L75" i="9"/>
  <c r="D62" i="10" s="1"/>
  <c r="H62" i="10" s="1"/>
  <c r="Q85" i="9" l="1"/>
  <c r="U84" i="9"/>
  <c r="O78" i="9"/>
  <c r="S77" i="9"/>
  <c r="P78" i="9"/>
  <c r="T77" i="9"/>
  <c r="R79" i="9"/>
  <c r="V78" i="9"/>
  <c r="Z77" i="9"/>
  <c r="L76" i="9"/>
  <c r="D63" i="10" s="1"/>
  <c r="H63" i="10" s="1"/>
  <c r="L77" i="9" l="1"/>
  <c r="D64" i="10" s="1"/>
  <c r="H64" i="10" s="1"/>
  <c r="Z78" i="9"/>
  <c r="P79" i="9"/>
  <c r="T78" i="9"/>
  <c r="S78" i="9"/>
  <c r="O79" i="9"/>
  <c r="R80" i="9"/>
  <c r="V79" i="9"/>
  <c r="Q86" i="9"/>
  <c r="U85" i="9"/>
  <c r="S79" i="9" l="1"/>
  <c r="O80" i="9"/>
  <c r="R81" i="9"/>
  <c r="V80" i="9"/>
  <c r="P80" i="9"/>
  <c r="T79" i="9"/>
  <c r="Z79" i="9"/>
  <c r="L78" i="9"/>
  <c r="D65" i="10" s="1"/>
  <c r="H65" i="10" s="1"/>
  <c r="Q87" i="9"/>
  <c r="U86" i="9"/>
  <c r="V81" i="9" l="1"/>
  <c r="R82" i="9"/>
  <c r="T80" i="9"/>
  <c r="P81" i="9"/>
  <c r="S80" i="9"/>
  <c r="O81" i="9"/>
  <c r="Z80" i="9"/>
  <c r="L79" i="9"/>
  <c r="D66" i="10" s="1"/>
  <c r="H66" i="10" s="1"/>
  <c r="U87" i="9"/>
  <c r="Q88" i="9"/>
  <c r="O82" i="9" l="1"/>
  <c r="S81" i="9"/>
  <c r="Z81" i="9"/>
  <c r="L80" i="9"/>
  <c r="D67" i="10" s="1"/>
  <c r="H67" i="10" s="1"/>
  <c r="V82" i="9"/>
  <c r="R83" i="9"/>
  <c r="T81" i="9"/>
  <c r="P82" i="9"/>
  <c r="U88" i="9"/>
  <c r="Q89" i="9"/>
  <c r="T82" i="9" l="1"/>
  <c r="P83" i="9"/>
  <c r="L81" i="9"/>
  <c r="D68" i="10" s="1"/>
  <c r="H68" i="10" s="1"/>
  <c r="Z82" i="9"/>
  <c r="V83" i="9"/>
  <c r="R84" i="9"/>
  <c r="Q90" i="9"/>
  <c r="U89" i="9"/>
  <c r="O83" i="9"/>
  <c r="S82" i="9"/>
  <c r="Q91" i="9" l="1"/>
  <c r="U90" i="9"/>
  <c r="V84" i="9"/>
  <c r="R85" i="9"/>
  <c r="Z83" i="9"/>
  <c r="L82" i="9"/>
  <c r="D69" i="10" s="1"/>
  <c r="H69" i="10" s="1"/>
  <c r="T83" i="9"/>
  <c r="P84" i="9"/>
  <c r="S83" i="9"/>
  <c r="O84" i="9"/>
  <c r="P85" i="9" l="1"/>
  <c r="T84" i="9"/>
  <c r="Z84" i="9"/>
  <c r="L83" i="9"/>
  <c r="D70" i="10" s="1"/>
  <c r="H70" i="10" s="1"/>
  <c r="V85" i="9"/>
  <c r="R86" i="9"/>
  <c r="S84" i="9"/>
  <c r="O85" i="9"/>
  <c r="Q92" i="9"/>
  <c r="U91" i="9"/>
  <c r="O86" i="9" l="1"/>
  <c r="S85" i="9"/>
  <c r="V86" i="9"/>
  <c r="R87" i="9"/>
  <c r="Z85" i="9"/>
  <c r="L84" i="9"/>
  <c r="D71" i="10" s="1"/>
  <c r="H71" i="10" s="1"/>
  <c r="U92" i="9"/>
  <c r="Q93" i="9"/>
  <c r="T85" i="9"/>
  <c r="P86" i="9"/>
  <c r="Q94" i="9" l="1"/>
  <c r="U93" i="9"/>
  <c r="R88" i="9"/>
  <c r="V87" i="9"/>
  <c r="Z86" i="9"/>
  <c r="L85" i="9"/>
  <c r="D72" i="10" s="1"/>
  <c r="H72" i="10" s="1"/>
  <c r="T86" i="9"/>
  <c r="P87" i="9"/>
  <c r="O87" i="9"/>
  <c r="S86" i="9"/>
  <c r="P88" i="9" l="1"/>
  <c r="T87" i="9"/>
  <c r="Z87" i="9"/>
  <c r="L86" i="9"/>
  <c r="D73" i="10" s="1"/>
  <c r="H73" i="10" s="1"/>
  <c r="R89" i="9"/>
  <c r="V88" i="9"/>
  <c r="S87" i="9"/>
  <c r="O88" i="9"/>
  <c r="Q95" i="9"/>
  <c r="U94" i="9"/>
  <c r="V89" i="9" l="1"/>
  <c r="R90" i="9"/>
  <c r="Z88" i="9"/>
  <c r="L87" i="9"/>
  <c r="D74" i="10" s="1"/>
  <c r="H74" i="10" s="1"/>
  <c r="S88" i="9"/>
  <c r="O89" i="9"/>
  <c r="U95" i="9"/>
  <c r="Q96" i="9"/>
  <c r="T88" i="9"/>
  <c r="P89" i="9"/>
  <c r="S89" i="9" l="1"/>
  <c r="O90" i="9"/>
  <c r="Z89" i="9"/>
  <c r="L88" i="9"/>
  <c r="D75" i="10" s="1"/>
  <c r="H75" i="10" s="1"/>
  <c r="Q97" i="9"/>
  <c r="U96" i="9"/>
  <c r="T89" i="9"/>
  <c r="P90" i="9"/>
  <c r="V90" i="9"/>
  <c r="R91" i="9"/>
  <c r="P91" i="9" l="1"/>
  <c r="T90" i="9"/>
  <c r="L89" i="9"/>
  <c r="D76" i="10" s="1"/>
  <c r="H76" i="10" s="1"/>
  <c r="Z90" i="9"/>
  <c r="O91" i="9"/>
  <c r="S90" i="9"/>
  <c r="U97" i="9"/>
  <c r="Q98" i="9"/>
  <c r="R92" i="9"/>
  <c r="V91" i="9"/>
  <c r="S91" i="9" l="1"/>
  <c r="O92" i="9"/>
  <c r="Q99" i="9"/>
  <c r="U98" i="9"/>
  <c r="Z91" i="9"/>
  <c r="L90" i="9"/>
  <c r="D77" i="10" s="1"/>
  <c r="H77" i="10" s="1"/>
  <c r="V92" i="9"/>
  <c r="R93" i="9"/>
  <c r="T91" i="9"/>
  <c r="P92" i="9"/>
  <c r="T92" i="9" l="1"/>
  <c r="P93" i="9"/>
  <c r="V93" i="9"/>
  <c r="R94" i="9"/>
  <c r="L91" i="9"/>
  <c r="D78" i="10" s="1"/>
  <c r="H78" i="10" s="1"/>
  <c r="Z92" i="9"/>
  <c r="Q100" i="9"/>
  <c r="U99" i="9"/>
  <c r="O93" i="9"/>
  <c r="S92" i="9"/>
  <c r="Q101" i="9" l="1"/>
  <c r="U100" i="9"/>
  <c r="T93" i="9"/>
  <c r="P94" i="9"/>
  <c r="L92" i="9"/>
  <c r="D79" i="10" s="1"/>
  <c r="H79" i="10" s="1"/>
  <c r="Z93" i="9"/>
  <c r="R95" i="9"/>
  <c r="V94" i="9"/>
  <c r="S93" i="9"/>
  <c r="O94" i="9"/>
  <c r="Z94" i="9" l="1"/>
  <c r="L93" i="9"/>
  <c r="D80" i="10" s="1"/>
  <c r="H80" i="10" s="1"/>
  <c r="O95" i="9"/>
  <c r="S94" i="9"/>
  <c r="V95" i="9"/>
  <c r="R96" i="9"/>
  <c r="T94" i="9"/>
  <c r="P95" i="9"/>
  <c r="U101" i="9"/>
  <c r="Q102" i="9"/>
  <c r="R97" i="9" l="1"/>
  <c r="V96" i="9"/>
  <c r="S95" i="9"/>
  <c r="O96" i="9"/>
  <c r="T95" i="9"/>
  <c r="P96" i="9"/>
  <c r="Q103" i="9"/>
  <c r="U102" i="9"/>
  <c r="Z95" i="9"/>
  <c r="L94" i="9"/>
  <c r="D81" i="10" s="1"/>
  <c r="H81" i="10" s="1"/>
  <c r="Q104" i="9" l="1"/>
  <c r="U103" i="9"/>
  <c r="P97" i="9"/>
  <c r="T96" i="9"/>
  <c r="S96" i="9"/>
  <c r="O97" i="9"/>
  <c r="Z96" i="9"/>
  <c r="L95" i="9"/>
  <c r="D82" i="10" s="1"/>
  <c r="H82" i="10" s="1"/>
  <c r="V97" i="9"/>
  <c r="R98" i="9"/>
  <c r="O98" i="9" l="1"/>
  <c r="S97" i="9"/>
  <c r="Z97" i="9"/>
  <c r="L96" i="9"/>
  <c r="D83" i="10" s="1"/>
  <c r="H83" i="10" s="1"/>
  <c r="V98" i="9"/>
  <c r="R99" i="9"/>
  <c r="T97" i="9"/>
  <c r="P98" i="9"/>
  <c r="U104" i="9"/>
  <c r="Q105" i="9"/>
  <c r="P99" i="9" l="1"/>
  <c r="T98" i="9"/>
  <c r="V99" i="9"/>
  <c r="R100" i="9"/>
  <c r="L97" i="9"/>
  <c r="D84" i="10" s="1"/>
  <c r="H84" i="10" s="1"/>
  <c r="Z98" i="9"/>
  <c r="Q106" i="9"/>
  <c r="U105" i="9"/>
  <c r="O99" i="9"/>
  <c r="S98" i="9"/>
  <c r="U106" i="9" l="1"/>
  <c r="Q107" i="9"/>
  <c r="L98" i="9"/>
  <c r="D85" i="10" s="1"/>
  <c r="H85" i="10" s="1"/>
  <c r="Z99" i="9"/>
  <c r="V100" i="9"/>
  <c r="R101" i="9"/>
  <c r="O100" i="9"/>
  <c r="S99" i="9"/>
  <c r="P100" i="9"/>
  <c r="T99" i="9"/>
  <c r="R102" i="9" l="1"/>
  <c r="V101" i="9"/>
  <c r="O101" i="9"/>
  <c r="S100" i="9"/>
  <c r="L99" i="9"/>
  <c r="D86" i="10" s="1"/>
  <c r="H86" i="10" s="1"/>
  <c r="Z100" i="9"/>
  <c r="U107" i="9"/>
  <c r="Q108" i="9"/>
  <c r="P101" i="9"/>
  <c r="T100" i="9"/>
  <c r="Q109" i="9" l="1"/>
  <c r="U108" i="9"/>
  <c r="O102" i="9"/>
  <c r="S101" i="9"/>
  <c r="L100" i="9"/>
  <c r="D87" i="10" s="1"/>
  <c r="H87" i="10" s="1"/>
  <c r="Z101" i="9"/>
  <c r="T101" i="9"/>
  <c r="P102" i="9"/>
  <c r="R103" i="9"/>
  <c r="V102" i="9"/>
  <c r="O103" i="9" l="1"/>
  <c r="S102" i="9"/>
  <c r="T102" i="9"/>
  <c r="P103" i="9"/>
  <c r="L101" i="9"/>
  <c r="D88" i="10" s="1"/>
  <c r="H88" i="10" s="1"/>
  <c r="Z102" i="9"/>
  <c r="R104" i="9"/>
  <c r="V103" i="9"/>
  <c r="U109" i="9"/>
  <c r="Q110" i="9"/>
  <c r="L102" i="9" l="1"/>
  <c r="D89" i="10" s="1"/>
  <c r="H89" i="10" s="1"/>
  <c r="Z103" i="9"/>
  <c r="V104" i="9"/>
  <c r="R105" i="9"/>
  <c r="U110" i="9"/>
  <c r="Q111" i="9"/>
  <c r="P104" i="9"/>
  <c r="T103" i="9"/>
  <c r="O104" i="9"/>
  <c r="S103" i="9"/>
  <c r="P105" i="9" l="1"/>
  <c r="T104" i="9"/>
  <c r="R106" i="9"/>
  <c r="V105" i="9"/>
  <c r="Z104" i="9"/>
  <c r="L103" i="9"/>
  <c r="D90" i="10" s="1"/>
  <c r="H90" i="10" s="1"/>
  <c r="U111" i="9"/>
  <c r="Q112" i="9"/>
  <c r="S104" i="9"/>
  <c r="O105" i="9"/>
  <c r="Q113" i="9" l="1"/>
  <c r="U112" i="9"/>
  <c r="Z105" i="9"/>
  <c r="L104" i="9"/>
  <c r="D91" i="10" s="1"/>
  <c r="H91" i="10" s="1"/>
  <c r="S105" i="9"/>
  <c r="O106" i="9"/>
  <c r="V106" i="9"/>
  <c r="R107" i="9"/>
  <c r="T105" i="9"/>
  <c r="P106" i="9"/>
  <c r="V107" i="9" l="1"/>
  <c r="R108" i="9"/>
  <c r="L105" i="9"/>
  <c r="D92" i="10" s="1"/>
  <c r="H92" i="10" s="1"/>
  <c r="Z106" i="9"/>
  <c r="S106" i="9"/>
  <c r="O107" i="9"/>
  <c r="P107" i="9"/>
  <c r="T106" i="9"/>
  <c r="U113" i="9"/>
  <c r="Q114" i="9"/>
  <c r="O108" i="9" l="1"/>
  <c r="S107" i="9"/>
  <c r="R109" i="9"/>
  <c r="V108" i="9"/>
  <c r="P108" i="9"/>
  <c r="T107" i="9"/>
  <c r="L106" i="9"/>
  <c r="D93" i="10" s="1"/>
  <c r="H93" i="10" s="1"/>
  <c r="Z107" i="9"/>
  <c r="Q115" i="9"/>
  <c r="U114" i="9"/>
  <c r="L107" i="9" l="1"/>
  <c r="D94" i="10" s="1"/>
  <c r="H94" i="10" s="1"/>
  <c r="Z108" i="9"/>
  <c r="P109" i="9"/>
  <c r="T108" i="9"/>
  <c r="V109" i="9"/>
  <c r="R110" i="9"/>
  <c r="Q116" i="9"/>
  <c r="U115" i="9"/>
  <c r="O109" i="9"/>
  <c r="S108" i="9"/>
  <c r="V110" i="9" l="1"/>
  <c r="R111" i="9"/>
  <c r="Z109" i="9"/>
  <c r="L108" i="9"/>
  <c r="D95" i="10" s="1"/>
  <c r="H95" i="10" s="1"/>
  <c r="Q117" i="9"/>
  <c r="U116" i="9"/>
  <c r="T109" i="9"/>
  <c r="P110" i="9"/>
  <c r="O110" i="9"/>
  <c r="S109" i="9"/>
  <c r="P111" i="9" l="1"/>
  <c r="T110" i="9"/>
  <c r="Q118" i="9"/>
  <c r="U117" i="9"/>
  <c r="V111" i="9"/>
  <c r="R112" i="9"/>
  <c r="Z110" i="9"/>
  <c r="L109" i="9"/>
  <c r="D96" i="10" s="1"/>
  <c r="H96" i="10" s="1"/>
  <c r="S110" i="9"/>
  <c r="O111" i="9"/>
  <c r="R113" i="9" l="1"/>
  <c r="V112" i="9"/>
  <c r="S111" i="9"/>
  <c r="O112" i="9"/>
  <c r="L110" i="9"/>
  <c r="D97" i="10" s="1"/>
  <c r="H97" i="10" s="1"/>
  <c r="Z111" i="9"/>
  <c r="U118" i="9"/>
  <c r="Q119" i="9"/>
  <c r="P112" i="9"/>
  <c r="T111" i="9"/>
  <c r="Q120" i="9" l="1"/>
  <c r="U119" i="9"/>
  <c r="Z112" i="9"/>
  <c r="L111" i="9"/>
  <c r="D98" i="10" s="1"/>
  <c r="H98" i="10" s="1"/>
  <c r="S112" i="9"/>
  <c r="O113" i="9"/>
  <c r="P113" i="9"/>
  <c r="T112" i="9"/>
  <c r="R114" i="9"/>
  <c r="V113" i="9"/>
  <c r="T113" i="9" l="1"/>
  <c r="P114" i="9"/>
  <c r="L112" i="9"/>
  <c r="D99" i="10" s="1"/>
  <c r="H99" i="10" s="1"/>
  <c r="Z113" i="9"/>
  <c r="O114" i="9"/>
  <c r="S113" i="9"/>
  <c r="R115" i="9"/>
  <c r="V114" i="9"/>
  <c r="Q121" i="9"/>
  <c r="U120" i="9"/>
  <c r="O115" i="9" l="1"/>
  <c r="S114" i="9"/>
  <c r="R116" i="9"/>
  <c r="V115" i="9"/>
  <c r="Z114" i="9"/>
  <c r="L113" i="9"/>
  <c r="D100" i="10" s="1"/>
  <c r="H100" i="10" s="1"/>
  <c r="T114" i="9"/>
  <c r="P115" i="9"/>
  <c r="Q122" i="9"/>
  <c r="U121" i="9"/>
  <c r="T115" i="9" l="1"/>
  <c r="P116" i="9"/>
  <c r="V116" i="9"/>
  <c r="R117" i="9"/>
  <c r="Z115" i="9"/>
  <c r="L114" i="9"/>
  <c r="D101" i="10" s="1"/>
  <c r="H101" i="10" s="1"/>
  <c r="U122" i="9"/>
  <c r="Q123" i="9"/>
  <c r="O116" i="9"/>
  <c r="S115" i="9"/>
  <c r="U123" i="9" l="1"/>
  <c r="Q124" i="9"/>
  <c r="T116" i="9"/>
  <c r="P117" i="9"/>
  <c r="Z116" i="9"/>
  <c r="L115" i="9"/>
  <c r="D102" i="10" s="1"/>
  <c r="H102" i="10" s="1"/>
  <c r="V117" i="9"/>
  <c r="R118" i="9"/>
  <c r="O117" i="9"/>
  <c r="S116" i="9"/>
  <c r="R119" i="9" l="1"/>
  <c r="V118" i="9"/>
  <c r="Z117" i="9"/>
  <c r="L116" i="9"/>
  <c r="D103" i="10" s="1"/>
  <c r="H103" i="10" s="1"/>
  <c r="U124" i="9"/>
  <c r="Q125" i="9"/>
  <c r="P118" i="9"/>
  <c r="T117" i="9"/>
  <c r="O118" i="9"/>
  <c r="S117" i="9"/>
  <c r="Q126" i="9" l="1"/>
  <c r="U125" i="9"/>
  <c r="T118" i="9"/>
  <c r="P119" i="9"/>
  <c r="Z118" i="9"/>
  <c r="L117" i="9"/>
  <c r="D104" i="10" s="1"/>
  <c r="H104" i="10" s="1"/>
  <c r="O119" i="9"/>
  <c r="S118" i="9"/>
  <c r="V119" i="9"/>
  <c r="R120" i="9"/>
  <c r="R121" i="9" l="1"/>
  <c r="V120" i="9"/>
  <c r="O120" i="9"/>
  <c r="S119" i="9"/>
  <c r="Z119" i="9"/>
  <c r="L118" i="9"/>
  <c r="D105" i="10" s="1"/>
  <c r="H105" i="10" s="1"/>
  <c r="T119" i="9"/>
  <c r="P120" i="9"/>
  <c r="U126" i="9"/>
  <c r="Q127" i="9"/>
  <c r="O121" i="9" l="1"/>
  <c r="S120" i="9"/>
  <c r="T120" i="9"/>
  <c r="P121" i="9"/>
  <c r="Q128" i="9"/>
  <c r="U127" i="9"/>
  <c r="Z120" i="9"/>
  <c r="L119" i="9"/>
  <c r="D106" i="10" s="1"/>
  <c r="H106" i="10" s="1"/>
  <c r="R122" i="9"/>
  <c r="V121" i="9"/>
  <c r="Z121" i="9" l="1"/>
  <c r="L120" i="9"/>
  <c r="D107" i="10" s="1"/>
  <c r="H107" i="10" s="1"/>
  <c r="T121" i="9"/>
  <c r="P122" i="9"/>
  <c r="U128" i="9"/>
  <c r="Q129" i="9"/>
  <c r="V122" i="9"/>
  <c r="R123" i="9"/>
  <c r="S121" i="9"/>
  <c r="O122" i="9"/>
  <c r="U129" i="9" l="1"/>
  <c r="Q130" i="9"/>
  <c r="R124" i="9"/>
  <c r="V123" i="9"/>
  <c r="T122" i="9"/>
  <c r="P123" i="9"/>
  <c r="S122" i="9"/>
  <c r="O123" i="9"/>
  <c r="Z122" i="9"/>
  <c r="L121" i="9"/>
  <c r="D108" i="10" s="1"/>
  <c r="H108" i="10" s="1"/>
  <c r="R125" i="9" l="1"/>
  <c r="V124" i="9"/>
  <c r="S123" i="9"/>
  <c r="O124" i="9"/>
  <c r="T123" i="9"/>
  <c r="P124" i="9"/>
  <c r="U130" i="9"/>
  <c r="Q131" i="9"/>
  <c r="L122" i="9"/>
  <c r="D109" i="10" s="1"/>
  <c r="H109" i="10" s="1"/>
  <c r="Z123" i="9"/>
  <c r="T124" i="9" l="1"/>
  <c r="P125" i="9"/>
  <c r="Q132" i="9"/>
  <c r="U131" i="9"/>
  <c r="O125" i="9"/>
  <c r="S124" i="9"/>
  <c r="Z124" i="9"/>
  <c r="L123" i="9"/>
  <c r="D110" i="10" s="1"/>
  <c r="H110" i="10" s="1"/>
  <c r="V125" i="9"/>
  <c r="R126" i="9"/>
  <c r="O126" i="9" l="1"/>
  <c r="S125" i="9"/>
  <c r="U132" i="9"/>
  <c r="Q133" i="9"/>
  <c r="Z125" i="9"/>
  <c r="L124" i="9"/>
  <c r="D111" i="10" s="1"/>
  <c r="H111" i="10" s="1"/>
  <c r="R127" i="9"/>
  <c r="V126" i="9"/>
  <c r="P126" i="9"/>
  <c r="T125" i="9"/>
  <c r="U133" i="9" l="1"/>
  <c r="Q134" i="9"/>
  <c r="V127" i="9"/>
  <c r="R128" i="9"/>
  <c r="Z126" i="9"/>
  <c r="L125" i="9"/>
  <c r="D112" i="10" s="1"/>
  <c r="H112" i="10" s="1"/>
  <c r="T126" i="9"/>
  <c r="P127" i="9"/>
  <c r="S126" i="9"/>
  <c r="O127" i="9"/>
  <c r="P128" i="9" l="1"/>
  <c r="T127" i="9"/>
  <c r="R129" i="9"/>
  <c r="V128" i="9"/>
  <c r="U134" i="9"/>
  <c r="Q135" i="9"/>
  <c r="L126" i="9"/>
  <c r="D113" i="10" s="1"/>
  <c r="H113" i="10" s="1"/>
  <c r="Z127" i="9"/>
  <c r="O128" i="9"/>
  <c r="S127" i="9"/>
  <c r="L127" i="9" l="1"/>
  <c r="D114" i="10" s="1"/>
  <c r="H114" i="10" s="1"/>
  <c r="Z128" i="9"/>
  <c r="Q136" i="9"/>
  <c r="U135" i="9"/>
  <c r="R130" i="9"/>
  <c r="V129" i="9"/>
  <c r="S128" i="9"/>
  <c r="O129" i="9"/>
  <c r="T128" i="9"/>
  <c r="P129" i="9"/>
  <c r="U136" i="9" l="1"/>
  <c r="Q137" i="9"/>
  <c r="S129" i="9"/>
  <c r="O130" i="9"/>
  <c r="T129" i="9"/>
  <c r="P130" i="9"/>
  <c r="Z129" i="9"/>
  <c r="L128" i="9"/>
  <c r="D115" i="10" s="1"/>
  <c r="H115" i="10" s="1"/>
  <c r="R131" i="9"/>
  <c r="V130" i="9"/>
  <c r="L129" i="9" l="1"/>
  <c r="D116" i="10" s="1"/>
  <c r="H116" i="10" s="1"/>
  <c r="Z130" i="9"/>
  <c r="S130" i="9"/>
  <c r="O131" i="9"/>
  <c r="Q138" i="9"/>
  <c r="U137" i="9"/>
  <c r="T130" i="9"/>
  <c r="P131" i="9"/>
  <c r="V131" i="9"/>
  <c r="R132" i="9"/>
  <c r="Q139" i="9" l="1"/>
  <c r="U138" i="9"/>
  <c r="P132" i="9"/>
  <c r="T131" i="9"/>
  <c r="O132" i="9"/>
  <c r="S131" i="9"/>
  <c r="R133" i="9"/>
  <c r="V132" i="9"/>
  <c r="L130" i="9"/>
  <c r="D117" i="10" s="1"/>
  <c r="H117" i="10" s="1"/>
  <c r="Z131" i="9"/>
  <c r="R134" i="9" l="1"/>
  <c r="V133" i="9"/>
  <c r="S132" i="9"/>
  <c r="O133" i="9"/>
  <c r="T132" i="9"/>
  <c r="P133" i="9"/>
  <c r="L131" i="9"/>
  <c r="D118" i="10" s="1"/>
  <c r="H118" i="10" s="1"/>
  <c r="Z132" i="9"/>
  <c r="U139" i="9"/>
  <c r="Q140" i="9"/>
  <c r="L132" i="9" l="1"/>
  <c r="D119" i="10" s="1"/>
  <c r="H119" i="10" s="1"/>
  <c r="Z133" i="9"/>
  <c r="P134" i="9"/>
  <c r="T133" i="9"/>
  <c r="O134" i="9"/>
  <c r="S133" i="9"/>
  <c r="Q141" i="9"/>
  <c r="U140" i="9"/>
  <c r="V134" i="9"/>
  <c r="R135" i="9"/>
  <c r="P135" i="9" l="1"/>
  <c r="T134" i="9"/>
  <c r="Q142" i="9"/>
  <c r="U141" i="9"/>
  <c r="S134" i="9"/>
  <c r="O135" i="9"/>
  <c r="R136" i="9"/>
  <c r="V135" i="9"/>
  <c r="Z134" i="9"/>
  <c r="L133" i="9"/>
  <c r="D120" i="10" s="1"/>
  <c r="H120" i="10" s="1"/>
  <c r="O136" i="9" l="1"/>
  <c r="S135" i="9"/>
  <c r="Q143" i="9"/>
  <c r="U142" i="9"/>
  <c r="V136" i="9"/>
  <c r="R137" i="9"/>
  <c r="Z135" i="9"/>
  <c r="L134" i="9"/>
  <c r="D121" i="10" s="1"/>
  <c r="H121" i="10" s="1"/>
  <c r="T135" i="9"/>
  <c r="P136" i="9"/>
  <c r="L135" i="9" l="1"/>
  <c r="D122" i="10" s="1"/>
  <c r="H122" i="10" s="1"/>
  <c r="Z136" i="9"/>
  <c r="U143" i="9"/>
  <c r="Q144" i="9"/>
  <c r="R138" i="9"/>
  <c r="V137" i="9"/>
  <c r="T136" i="9"/>
  <c r="P137" i="9"/>
  <c r="S136" i="9"/>
  <c r="O137" i="9"/>
  <c r="R139" i="9" l="1"/>
  <c r="V138" i="9"/>
  <c r="P138" i="9"/>
  <c r="T137" i="9"/>
  <c r="U144" i="9"/>
  <c r="Q145" i="9"/>
  <c r="O138" i="9"/>
  <c r="S137" i="9"/>
  <c r="L136" i="9"/>
  <c r="D123" i="10" s="1"/>
  <c r="H123" i="10" s="1"/>
  <c r="Z137" i="9"/>
  <c r="S138" i="9" l="1"/>
  <c r="O139" i="9"/>
  <c r="U145" i="9"/>
  <c r="Q146" i="9"/>
  <c r="P139" i="9"/>
  <c r="T138" i="9"/>
  <c r="Z138" i="9"/>
  <c r="L137" i="9"/>
  <c r="D124" i="10" s="1"/>
  <c r="H124" i="10" s="1"/>
  <c r="V139" i="9"/>
  <c r="R140" i="9"/>
  <c r="U146" i="9" l="1"/>
  <c r="Q147" i="9"/>
  <c r="Z139" i="9"/>
  <c r="L138" i="9"/>
  <c r="D125" i="10" s="1"/>
  <c r="H125" i="10" s="1"/>
  <c r="P140" i="9"/>
  <c r="T139" i="9"/>
  <c r="S139" i="9"/>
  <c r="O140" i="9"/>
  <c r="R141" i="9"/>
  <c r="V140" i="9"/>
  <c r="O141" i="9" l="1"/>
  <c r="S140" i="9"/>
  <c r="T140" i="9"/>
  <c r="P141" i="9"/>
  <c r="Z140" i="9"/>
  <c r="L139" i="9"/>
  <c r="D126" i="10" s="1"/>
  <c r="H126" i="10" s="1"/>
  <c r="U147" i="9"/>
  <c r="Q148" i="9"/>
  <c r="V141" i="9"/>
  <c r="R142" i="9"/>
  <c r="Z141" i="9" l="1"/>
  <c r="L140" i="9"/>
  <c r="D127" i="10" s="1"/>
  <c r="H127" i="10" s="1"/>
  <c r="U148" i="9"/>
  <c r="Q149" i="9"/>
  <c r="R143" i="9"/>
  <c r="V142" i="9"/>
  <c r="T141" i="9"/>
  <c r="P142" i="9"/>
  <c r="O142" i="9"/>
  <c r="S141" i="9"/>
  <c r="V143" i="9" l="1"/>
  <c r="R144" i="9"/>
  <c r="T142" i="9"/>
  <c r="P143" i="9"/>
  <c r="Q150" i="9"/>
  <c r="U149" i="9"/>
  <c r="S142" i="9"/>
  <c r="O143" i="9"/>
  <c r="Z142" i="9"/>
  <c r="L141" i="9"/>
  <c r="D128" i="10" s="1"/>
  <c r="H128" i="10" s="1"/>
  <c r="T143" i="9" l="1"/>
  <c r="P144" i="9"/>
  <c r="Q151" i="9"/>
  <c r="U150" i="9"/>
  <c r="S143" i="9"/>
  <c r="O144" i="9"/>
  <c r="R145" i="9"/>
  <c r="V144" i="9"/>
  <c r="L142" i="9"/>
  <c r="D129" i="10" s="1"/>
  <c r="H129" i="10" s="1"/>
  <c r="Z143" i="9"/>
  <c r="U151" i="9" l="1"/>
  <c r="Q152" i="9"/>
  <c r="O145" i="9"/>
  <c r="S144" i="9"/>
  <c r="Z144" i="9"/>
  <c r="L143" i="9"/>
  <c r="D130" i="10" s="1"/>
  <c r="H130" i="10" s="1"/>
  <c r="P145" i="9"/>
  <c r="T144" i="9"/>
  <c r="R146" i="9"/>
  <c r="V145" i="9"/>
  <c r="O146" i="9" l="1"/>
  <c r="S145" i="9"/>
  <c r="U152" i="9"/>
  <c r="Q153" i="9"/>
  <c r="P146" i="9"/>
  <c r="T145" i="9"/>
  <c r="Z145" i="9"/>
  <c r="L144" i="9"/>
  <c r="D131" i="10" s="1"/>
  <c r="H131" i="10" s="1"/>
  <c r="V146" i="9"/>
  <c r="R147" i="9"/>
  <c r="Z146" i="9" l="1"/>
  <c r="L145" i="9"/>
  <c r="D132" i="10" s="1"/>
  <c r="H132" i="10" s="1"/>
  <c r="T146" i="9"/>
  <c r="P147" i="9"/>
  <c r="V147" i="9"/>
  <c r="R148" i="9"/>
  <c r="U153" i="9"/>
  <c r="Q154" i="9"/>
  <c r="O147" i="9"/>
  <c r="S146" i="9"/>
  <c r="Q155" i="9" l="1"/>
  <c r="U154" i="9"/>
  <c r="R149" i="9"/>
  <c r="V148" i="9"/>
  <c r="T147" i="9"/>
  <c r="P148" i="9"/>
  <c r="S147" i="9"/>
  <c r="O148" i="9"/>
  <c r="L146" i="9"/>
  <c r="D133" i="10" s="1"/>
  <c r="H133" i="10" s="1"/>
  <c r="Z147" i="9"/>
  <c r="S148" i="9" l="1"/>
  <c r="O149" i="9"/>
  <c r="R150" i="9"/>
  <c r="V149" i="9"/>
  <c r="P149" i="9"/>
  <c r="T148" i="9"/>
  <c r="L147" i="9"/>
  <c r="D134" i="10" s="1"/>
  <c r="H134" i="10" s="1"/>
  <c r="Z148" i="9"/>
  <c r="Q156" i="9"/>
  <c r="U155" i="9"/>
  <c r="V150" i="9" l="1"/>
  <c r="R151" i="9"/>
  <c r="P150" i="9"/>
  <c r="T149" i="9"/>
  <c r="S149" i="9"/>
  <c r="O150" i="9"/>
  <c r="Z149" i="9"/>
  <c r="L148" i="9"/>
  <c r="D135" i="10" s="1"/>
  <c r="H135" i="10" s="1"/>
  <c r="Q157" i="9"/>
  <c r="U156" i="9"/>
  <c r="L149" i="9" l="1"/>
  <c r="D136" i="10" s="1"/>
  <c r="H136" i="10" s="1"/>
  <c r="Z150" i="9"/>
  <c r="T150" i="9"/>
  <c r="P151" i="9"/>
  <c r="S150" i="9"/>
  <c r="O151" i="9"/>
  <c r="V151" i="9"/>
  <c r="R152" i="9"/>
  <c r="U157" i="9"/>
  <c r="Q158" i="9"/>
  <c r="R153" i="9" l="1"/>
  <c r="V152" i="9"/>
  <c r="O152" i="9"/>
  <c r="S151" i="9"/>
  <c r="P152" i="9"/>
  <c r="T151" i="9"/>
  <c r="U158" i="9"/>
  <c r="Q159" i="9"/>
  <c r="Z151" i="9"/>
  <c r="L150" i="9"/>
  <c r="D137" i="10" s="1"/>
  <c r="H137" i="10" s="1"/>
  <c r="Q160" i="9" l="1"/>
  <c r="U159" i="9"/>
  <c r="S152" i="9"/>
  <c r="O153" i="9"/>
  <c r="T152" i="9"/>
  <c r="P153" i="9"/>
  <c r="Z152" i="9"/>
  <c r="L151" i="9"/>
  <c r="D138" i="10" s="1"/>
  <c r="H138" i="10" s="1"/>
  <c r="V153" i="9"/>
  <c r="R154" i="9"/>
  <c r="O154" i="9" l="1"/>
  <c r="S153" i="9"/>
  <c r="L152" i="9"/>
  <c r="D139" i="10" s="1"/>
  <c r="H139" i="10" s="1"/>
  <c r="Z153" i="9"/>
  <c r="T153" i="9"/>
  <c r="P154" i="9"/>
  <c r="R155" i="9"/>
  <c r="V154" i="9"/>
  <c r="Q161" i="9"/>
  <c r="U160" i="9"/>
  <c r="P155" i="9" l="1"/>
  <c r="T154" i="9"/>
  <c r="Z154" i="9"/>
  <c r="L153" i="9"/>
  <c r="D140" i="10" s="1"/>
  <c r="H140" i="10" s="1"/>
  <c r="R156" i="9"/>
  <c r="V155" i="9"/>
  <c r="Q162" i="9"/>
  <c r="U161" i="9"/>
  <c r="S154" i="9"/>
  <c r="O155" i="9"/>
  <c r="U162" i="9" l="1"/>
  <c r="Q163" i="9"/>
  <c r="V156" i="9"/>
  <c r="R157" i="9"/>
  <c r="L154" i="9"/>
  <c r="D141" i="10" s="1"/>
  <c r="H141" i="10" s="1"/>
  <c r="Z155" i="9"/>
  <c r="O156" i="9"/>
  <c r="S155" i="9"/>
  <c r="P156" i="9"/>
  <c r="T155" i="9"/>
  <c r="V157" i="9" l="1"/>
  <c r="R158" i="9"/>
  <c r="O157" i="9"/>
  <c r="S156" i="9"/>
  <c r="Z156" i="9"/>
  <c r="L155" i="9"/>
  <c r="D142" i="10" s="1"/>
  <c r="H142" i="10" s="1"/>
  <c r="Q164" i="9"/>
  <c r="U163" i="9"/>
  <c r="T156" i="9"/>
  <c r="P157" i="9"/>
  <c r="S157" i="9" l="1"/>
  <c r="O158" i="9"/>
  <c r="Q165" i="9"/>
  <c r="U164" i="9"/>
  <c r="L156" i="9"/>
  <c r="D143" i="10" s="1"/>
  <c r="H143" i="10" s="1"/>
  <c r="Z157" i="9"/>
  <c r="R159" i="9"/>
  <c r="V158" i="9"/>
  <c r="T157" i="9"/>
  <c r="P158" i="9"/>
  <c r="Z158" i="9" l="1"/>
  <c r="L157" i="9"/>
  <c r="D144" i="10" s="1"/>
  <c r="H144" i="10" s="1"/>
  <c r="R160" i="9"/>
  <c r="V159" i="9"/>
  <c r="U165" i="9"/>
  <c r="Q166" i="9"/>
  <c r="P159" i="9"/>
  <c r="T158" i="9"/>
  <c r="S158" i="9"/>
  <c r="O159" i="9"/>
  <c r="P160" i="9" l="1"/>
  <c r="T159" i="9"/>
  <c r="U166" i="9"/>
  <c r="Q167" i="9"/>
  <c r="V160" i="9"/>
  <c r="R161" i="9"/>
  <c r="O160" i="9"/>
  <c r="S159" i="9"/>
  <c r="Z159" i="9"/>
  <c r="L158" i="9"/>
  <c r="D145" i="10" s="1"/>
  <c r="H145" i="10" s="1"/>
  <c r="O161" i="9" l="1"/>
  <c r="S160" i="9"/>
  <c r="R162" i="9"/>
  <c r="V161" i="9"/>
  <c r="Q168" i="9"/>
  <c r="U167" i="9"/>
  <c r="Z160" i="9"/>
  <c r="L159" i="9"/>
  <c r="D146" i="10" s="1"/>
  <c r="H146" i="10" s="1"/>
  <c r="T160" i="9"/>
  <c r="P161" i="9"/>
  <c r="Q169" i="9" l="1"/>
  <c r="U168" i="9"/>
  <c r="L160" i="9"/>
  <c r="D147" i="10" s="1"/>
  <c r="H147" i="10" s="1"/>
  <c r="Z161" i="9"/>
  <c r="V162" i="9"/>
  <c r="R163" i="9"/>
  <c r="P162" i="9"/>
  <c r="T161" i="9"/>
  <c r="S161" i="9"/>
  <c r="O162" i="9"/>
  <c r="R164" i="9" l="1"/>
  <c r="V163" i="9"/>
  <c r="Z162" i="9"/>
  <c r="L161" i="9"/>
  <c r="D148" i="10" s="1"/>
  <c r="H148" i="10" s="1"/>
  <c r="T162" i="9"/>
  <c r="P163" i="9"/>
  <c r="S162" i="9"/>
  <c r="O163" i="9"/>
  <c r="U169" i="9"/>
  <c r="Q170" i="9"/>
  <c r="P164" i="9" l="1"/>
  <c r="T163" i="9"/>
  <c r="Z163" i="9"/>
  <c r="L162" i="9"/>
  <c r="D149" i="10" s="1"/>
  <c r="H149" i="10" s="1"/>
  <c r="O164" i="9"/>
  <c r="S163" i="9"/>
  <c r="U170" i="9"/>
  <c r="Q171" i="9"/>
  <c r="V164" i="9"/>
  <c r="R165" i="9"/>
  <c r="O165" i="9" l="1"/>
  <c r="S164" i="9"/>
  <c r="L163" i="9"/>
  <c r="D150" i="10" s="1"/>
  <c r="H150" i="10" s="1"/>
  <c r="Z164" i="9"/>
  <c r="Q172" i="9"/>
  <c r="U171" i="9"/>
  <c r="V165" i="9"/>
  <c r="R166" i="9"/>
  <c r="T164" i="9"/>
  <c r="P165" i="9"/>
  <c r="R167" i="9" l="1"/>
  <c r="V166" i="9"/>
  <c r="L164" i="9"/>
  <c r="D151" i="10" s="1"/>
  <c r="H151" i="10" s="1"/>
  <c r="Z165" i="9"/>
  <c r="Q173" i="9"/>
  <c r="U172" i="9"/>
  <c r="T165" i="9"/>
  <c r="P166" i="9"/>
  <c r="S165" i="9"/>
  <c r="O166" i="9"/>
  <c r="L165" i="9" l="1"/>
  <c r="D152" i="10" s="1"/>
  <c r="H152" i="10" s="1"/>
  <c r="Z166" i="9"/>
  <c r="O167" i="9"/>
  <c r="S166" i="9"/>
  <c r="P167" i="9"/>
  <c r="T166" i="9"/>
  <c r="U173" i="9"/>
  <c r="Q174" i="9"/>
  <c r="R168" i="9"/>
  <c r="V167" i="9"/>
  <c r="U174" i="9" l="1"/>
  <c r="Q175" i="9"/>
  <c r="S167" i="9"/>
  <c r="O168" i="9"/>
  <c r="P168" i="9"/>
  <c r="T167" i="9"/>
  <c r="L166" i="9"/>
  <c r="D153" i="10" s="1"/>
  <c r="H153" i="10" s="1"/>
  <c r="Z167" i="9"/>
  <c r="V168" i="9"/>
  <c r="R169" i="9"/>
  <c r="L167" i="9" l="1"/>
  <c r="D154" i="10" s="1"/>
  <c r="H154" i="10" s="1"/>
  <c r="Z168" i="9"/>
  <c r="S168" i="9"/>
  <c r="O169" i="9"/>
  <c r="V169" i="9"/>
  <c r="R170" i="9"/>
  <c r="T168" i="9"/>
  <c r="P169" i="9"/>
  <c r="U175" i="9"/>
  <c r="Q176" i="9"/>
  <c r="T169" i="9" l="1"/>
  <c r="P170" i="9"/>
  <c r="O170" i="9"/>
  <c r="S169" i="9"/>
  <c r="U176" i="9"/>
  <c r="Q177" i="9"/>
  <c r="L168" i="9"/>
  <c r="D155" i="10" s="1"/>
  <c r="H155" i="10" s="1"/>
  <c r="Z169" i="9"/>
  <c r="R171" i="9"/>
  <c r="V170" i="9"/>
  <c r="Q178" i="9" l="1"/>
  <c r="U177" i="9"/>
  <c r="O171" i="9"/>
  <c r="S170" i="9"/>
  <c r="P171" i="9"/>
  <c r="T170" i="9"/>
  <c r="Z170" i="9"/>
  <c r="L169" i="9"/>
  <c r="D156" i="10" s="1"/>
  <c r="H156" i="10" s="1"/>
  <c r="R172" i="9"/>
  <c r="V171" i="9"/>
  <c r="S171" i="9" l="1"/>
  <c r="O172" i="9"/>
  <c r="P172" i="9"/>
  <c r="T171" i="9"/>
  <c r="Z171" i="9"/>
  <c r="L170" i="9"/>
  <c r="D157" i="10" s="1"/>
  <c r="H157" i="10" s="1"/>
  <c r="V172" i="9"/>
  <c r="R173" i="9"/>
  <c r="Q179" i="9"/>
  <c r="U178" i="9"/>
  <c r="V173" i="9" l="1"/>
  <c r="R174" i="9"/>
  <c r="Z172" i="9"/>
  <c r="L171" i="9"/>
  <c r="D158" i="10" s="1"/>
  <c r="H158" i="10" s="1"/>
  <c r="O173" i="9"/>
  <c r="S172" i="9"/>
  <c r="T172" i="9"/>
  <c r="P173" i="9"/>
  <c r="U179" i="9"/>
  <c r="Q180" i="9"/>
  <c r="S173" i="9" l="1"/>
  <c r="O174" i="9"/>
  <c r="L172" i="9"/>
  <c r="D159" i="10" s="1"/>
  <c r="H159" i="10" s="1"/>
  <c r="Z173" i="9"/>
  <c r="T173" i="9"/>
  <c r="P174" i="9"/>
  <c r="U180" i="9"/>
  <c r="Q181" i="9"/>
  <c r="R175" i="9"/>
  <c r="V174" i="9"/>
  <c r="L173" i="9" l="1"/>
  <c r="D160" i="10" s="1"/>
  <c r="H160" i="10" s="1"/>
  <c r="Z174" i="9"/>
  <c r="S174" i="9"/>
  <c r="O175" i="9"/>
  <c r="U181" i="9"/>
  <c r="Q182" i="9"/>
  <c r="P175" i="9"/>
  <c r="T174" i="9"/>
  <c r="V175" i="9"/>
  <c r="R176" i="9"/>
  <c r="T175" i="9" l="1"/>
  <c r="P176" i="9"/>
  <c r="O176" i="9"/>
  <c r="S175" i="9"/>
  <c r="R177" i="9"/>
  <c r="V176" i="9"/>
  <c r="L174" i="9"/>
  <c r="D161" i="10" s="1"/>
  <c r="H161" i="10" s="1"/>
  <c r="Z175" i="9"/>
  <c r="U182" i="9"/>
  <c r="Q183" i="9"/>
  <c r="R178" i="9" l="1"/>
  <c r="V177" i="9"/>
  <c r="O177" i="9"/>
  <c r="S176" i="9"/>
  <c r="P177" i="9"/>
  <c r="T176" i="9"/>
  <c r="Z176" i="9"/>
  <c r="L175" i="9"/>
  <c r="D162" i="10" s="1"/>
  <c r="H162" i="10" s="1"/>
  <c r="Q184" i="9"/>
  <c r="U183" i="9"/>
  <c r="S177" i="9" l="1"/>
  <c r="O178" i="9"/>
  <c r="Z177" i="9"/>
  <c r="L176" i="9"/>
  <c r="D163" i="10" s="1"/>
  <c r="H163" i="10" s="1"/>
  <c r="P178" i="9"/>
  <c r="T177" i="9"/>
  <c r="Q185" i="9"/>
  <c r="U184" i="9"/>
  <c r="V178" i="9"/>
  <c r="R179" i="9"/>
  <c r="T178" i="9" l="1"/>
  <c r="P179" i="9"/>
  <c r="L177" i="9"/>
  <c r="D164" i="10" s="1"/>
  <c r="H164" i="10" s="1"/>
  <c r="Z178" i="9"/>
  <c r="S178" i="9"/>
  <c r="O179" i="9"/>
  <c r="U185" i="9"/>
  <c r="Q186" i="9"/>
  <c r="R180" i="9"/>
  <c r="V179" i="9"/>
  <c r="U186" i="9" l="1"/>
  <c r="Q187" i="9"/>
  <c r="O180" i="9"/>
  <c r="S179" i="9"/>
  <c r="L178" i="9"/>
  <c r="D165" i="10" s="1"/>
  <c r="H165" i="10" s="1"/>
  <c r="Z179" i="9"/>
  <c r="P180" i="9"/>
  <c r="T179" i="9"/>
  <c r="V180" i="9"/>
  <c r="R181" i="9"/>
  <c r="T180" i="9" l="1"/>
  <c r="P181" i="9"/>
  <c r="Z180" i="9"/>
  <c r="L179" i="9"/>
  <c r="D166" i="10" s="1"/>
  <c r="H166" i="10" s="1"/>
  <c r="O181" i="9"/>
  <c r="S180" i="9"/>
  <c r="V181" i="9"/>
  <c r="R182" i="9"/>
  <c r="Q188" i="9"/>
  <c r="U187" i="9"/>
  <c r="S181" i="9" l="1"/>
  <c r="O182" i="9"/>
  <c r="R183" i="9"/>
  <c r="V182" i="9"/>
  <c r="Z181" i="9"/>
  <c r="L180" i="9"/>
  <c r="D167" i="10" s="1"/>
  <c r="H167" i="10" s="1"/>
  <c r="T181" i="9"/>
  <c r="P182" i="9"/>
  <c r="Q189" i="9"/>
  <c r="U188" i="9"/>
  <c r="P183" i="9" l="1"/>
  <c r="T182" i="9"/>
  <c r="R184" i="9"/>
  <c r="V183" i="9"/>
  <c r="L181" i="9"/>
  <c r="D168" i="10" s="1"/>
  <c r="H168" i="10" s="1"/>
  <c r="Z182" i="9"/>
  <c r="O183" i="9"/>
  <c r="S182" i="9"/>
  <c r="U189" i="9"/>
  <c r="Q190" i="9"/>
  <c r="S183" i="9" l="1"/>
  <c r="O184" i="9"/>
  <c r="V184" i="9"/>
  <c r="R185" i="9"/>
  <c r="L182" i="9"/>
  <c r="D169" i="10" s="1"/>
  <c r="H169" i="10" s="1"/>
  <c r="Z183" i="9"/>
  <c r="U190" i="9"/>
  <c r="Q191" i="9"/>
  <c r="P184" i="9"/>
  <c r="T183" i="9"/>
  <c r="U191" i="9" l="1"/>
  <c r="Q192" i="9"/>
  <c r="Z184" i="9"/>
  <c r="L183" i="9"/>
  <c r="D170" i="10" s="1"/>
  <c r="H170" i="10" s="1"/>
  <c r="V185" i="9"/>
  <c r="R186" i="9"/>
  <c r="S184" i="9"/>
  <c r="O185" i="9"/>
  <c r="T184" i="9"/>
  <c r="P185" i="9"/>
  <c r="O186" i="9" l="1"/>
  <c r="S185" i="9"/>
  <c r="R187" i="9"/>
  <c r="V186" i="9"/>
  <c r="Z185" i="9"/>
  <c r="L184" i="9"/>
  <c r="D171" i="10" s="1"/>
  <c r="H171" i="10" s="1"/>
  <c r="T185" i="9"/>
  <c r="P186" i="9"/>
  <c r="Q193" i="9"/>
  <c r="U192" i="9"/>
  <c r="P187" i="9" l="1"/>
  <c r="T186" i="9"/>
  <c r="Z186" i="9"/>
  <c r="L185" i="9"/>
  <c r="D172" i="10" s="1"/>
  <c r="H172" i="10" s="1"/>
  <c r="R188" i="9"/>
  <c r="V187" i="9"/>
  <c r="Q194" i="9"/>
  <c r="U193" i="9"/>
  <c r="S186" i="9"/>
  <c r="O187" i="9"/>
  <c r="Q195" i="9" l="1"/>
  <c r="U194" i="9"/>
  <c r="O188" i="9"/>
  <c r="S187" i="9"/>
  <c r="V188" i="9"/>
  <c r="R189" i="9"/>
  <c r="Z187" i="9"/>
  <c r="L186" i="9"/>
  <c r="D173" i="10" s="1"/>
  <c r="H173" i="10" s="1"/>
  <c r="P188" i="9"/>
  <c r="T187" i="9"/>
  <c r="V189" i="9" l="1"/>
  <c r="R190" i="9"/>
  <c r="S188" i="9"/>
  <c r="O189" i="9"/>
  <c r="L187" i="9"/>
  <c r="D174" i="10" s="1"/>
  <c r="H174" i="10" s="1"/>
  <c r="Z188" i="9"/>
  <c r="T188" i="9"/>
  <c r="P189" i="9"/>
  <c r="Q196" i="9"/>
  <c r="U195" i="9"/>
  <c r="T189" i="9" l="1"/>
  <c r="P190" i="9"/>
  <c r="L188" i="9"/>
  <c r="D175" i="10" s="1"/>
  <c r="H175" i="10" s="1"/>
  <c r="Z189" i="9"/>
  <c r="R191" i="9"/>
  <c r="V190" i="9"/>
  <c r="O190" i="9"/>
  <c r="S189" i="9"/>
  <c r="U196" i="9"/>
  <c r="Q197" i="9"/>
  <c r="S190" i="9" l="1"/>
  <c r="O191" i="9"/>
  <c r="P191" i="9"/>
  <c r="T190" i="9"/>
  <c r="R192" i="9"/>
  <c r="V191" i="9"/>
  <c r="Z190" i="9"/>
  <c r="L189" i="9"/>
  <c r="D176" i="10" s="1"/>
  <c r="H176" i="10" s="1"/>
  <c r="Q198" i="9"/>
  <c r="U197" i="9"/>
  <c r="T191" i="9" l="1"/>
  <c r="P192" i="9"/>
  <c r="R193" i="9"/>
  <c r="V192" i="9"/>
  <c r="O192" i="9"/>
  <c r="S191" i="9"/>
  <c r="Z191" i="9"/>
  <c r="L190" i="9"/>
  <c r="D177" i="10" s="1"/>
  <c r="H177" i="10" s="1"/>
  <c r="Q199" i="9"/>
  <c r="U198" i="9"/>
  <c r="Z192" i="9" l="1"/>
  <c r="L191" i="9"/>
  <c r="D178" i="10" s="1"/>
  <c r="H178" i="10" s="1"/>
  <c r="S192" i="9"/>
  <c r="O193" i="9"/>
  <c r="P193" i="9"/>
  <c r="T192" i="9"/>
  <c r="V193" i="9"/>
  <c r="R194" i="9"/>
  <c r="Q200" i="9"/>
  <c r="U199" i="9"/>
  <c r="R195" i="9" l="1"/>
  <c r="V194" i="9"/>
  <c r="P194" i="9"/>
  <c r="T193" i="9"/>
  <c r="O194" i="9"/>
  <c r="S193" i="9"/>
  <c r="U200" i="9"/>
  <c r="Q201" i="9"/>
  <c r="Z193" i="9"/>
  <c r="L192" i="9"/>
  <c r="D179" i="10" s="1"/>
  <c r="H179" i="10" s="1"/>
  <c r="T194" i="9" l="1"/>
  <c r="P195" i="9"/>
  <c r="S194" i="9"/>
  <c r="O195" i="9"/>
  <c r="Q202" i="9"/>
  <c r="U201" i="9"/>
  <c r="L193" i="9"/>
  <c r="D180" i="10" s="1"/>
  <c r="H180" i="10" s="1"/>
  <c r="Z194" i="9"/>
  <c r="R196" i="9"/>
  <c r="V195" i="9"/>
  <c r="Z195" i="9" l="1"/>
  <c r="L194" i="9"/>
  <c r="D181" i="10" s="1"/>
  <c r="H181" i="10" s="1"/>
  <c r="O196" i="9"/>
  <c r="S195" i="9"/>
  <c r="U202" i="9"/>
  <c r="Q203" i="9"/>
  <c r="P196" i="9"/>
  <c r="T195" i="9"/>
  <c r="R197" i="9"/>
  <c r="V196" i="9"/>
  <c r="U203" i="9" l="1"/>
  <c r="Q204" i="9"/>
  <c r="T196" i="9"/>
  <c r="P197" i="9"/>
  <c r="O197" i="9"/>
  <c r="S196" i="9"/>
  <c r="V197" i="9"/>
  <c r="R198" i="9"/>
  <c r="Z196" i="9"/>
  <c r="L195" i="9"/>
  <c r="D182" i="10" s="1"/>
  <c r="H182" i="10" s="1"/>
  <c r="O198" i="9" l="1"/>
  <c r="S197" i="9"/>
  <c r="R199" i="9"/>
  <c r="V198" i="9"/>
  <c r="T197" i="9"/>
  <c r="P198" i="9"/>
  <c r="Q205" i="9"/>
  <c r="U204" i="9"/>
  <c r="L196" i="9"/>
  <c r="D183" i="10" s="1"/>
  <c r="H183" i="10" s="1"/>
  <c r="Z197" i="9"/>
  <c r="U205" i="9" l="1"/>
  <c r="Q206" i="9"/>
  <c r="T198" i="9"/>
  <c r="P199" i="9"/>
  <c r="V199" i="9"/>
  <c r="R200" i="9"/>
  <c r="L197" i="9"/>
  <c r="D184" i="10" s="1"/>
  <c r="H184" i="10" s="1"/>
  <c r="Z198" i="9"/>
  <c r="S198" i="9"/>
  <c r="O199" i="9"/>
  <c r="R201" i="9" l="1"/>
  <c r="V200" i="9"/>
  <c r="Z199" i="9"/>
  <c r="L198" i="9"/>
  <c r="D185" i="10" s="1"/>
  <c r="H185" i="10" s="1"/>
  <c r="Q207" i="9"/>
  <c r="U206" i="9"/>
  <c r="P200" i="9"/>
  <c r="T199" i="9"/>
  <c r="O200" i="9"/>
  <c r="S199" i="9"/>
  <c r="T200" i="9" l="1"/>
  <c r="P201" i="9"/>
  <c r="U207" i="9"/>
  <c r="Q208" i="9"/>
  <c r="Z200" i="9"/>
  <c r="L199" i="9"/>
  <c r="D186" i="10" s="1"/>
  <c r="H186" i="10" s="1"/>
  <c r="O201" i="9"/>
  <c r="S200" i="9"/>
  <c r="V201" i="9"/>
  <c r="R202" i="9"/>
  <c r="O202" i="9" l="1"/>
  <c r="S201" i="9"/>
  <c r="L200" i="9"/>
  <c r="D187" i="10" s="1"/>
  <c r="H187" i="10" s="1"/>
  <c r="Z201" i="9"/>
  <c r="P202" i="9"/>
  <c r="T201" i="9"/>
  <c r="U208" i="9"/>
  <c r="Q209" i="9"/>
  <c r="R203" i="9"/>
  <c r="V202" i="9"/>
  <c r="Z202" i="9" l="1"/>
  <c r="L201" i="9"/>
  <c r="D188" i="10" s="1"/>
  <c r="H188" i="10" s="1"/>
  <c r="U209" i="9"/>
  <c r="Q210" i="9"/>
  <c r="T202" i="9"/>
  <c r="P203" i="9"/>
  <c r="R204" i="9"/>
  <c r="V203" i="9"/>
  <c r="S202" i="9"/>
  <c r="O203" i="9"/>
  <c r="T203" i="9" l="1"/>
  <c r="P204" i="9"/>
  <c r="V204" i="9"/>
  <c r="R205" i="9"/>
  <c r="Q211" i="9"/>
  <c r="U210" i="9"/>
  <c r="O204" i="9"/>
  <c r="S203" i="9"/>
  <c r="Z203" i="9"/>
  <c r="L202" i="9"/>
  <c r="D189" i="10" s="1"/>
  <c r="H189" i="10" s="1"/>
  <c r="Q212" i="9" l="1"/>
  <c r="U211" i="9"/>
  <c r="S204" i="9"/>
  <c r="O205" i="9"/>
  <c r="V205" i="9"/>
  <c r="R206" i="9"/>
  <c r="T204" i="9"/>
  <c r="P205" i="9"/>
  <c r="Z204" i="9"/>
  <c r="L203" i="9"/>
  <c r="D190" i="10" s="1"/>
  <c r="H190" i="10" s="1"/>
  <c r="P206" i="9" l="1"/>
  <c r="T205" i="9"/>
  <c r="V206" i="9"/>
  <c r="R207" i="9"/>
  <c r="S205" i="9"/>
  <c r="O206" i="9"/>
  <c r="L204" i="9"/>
  <c r="D191" i="10" s="1"/>
  <c r="H191" i="10" s="1"/>
  <c r="Z205" i="9"/>
  <c r="Q213" i="9"/>
  <c r="U212" i="9"/>
  <c r="V207" i="9" l="1"/>
  <c r="R208" i="9"/>
  <c r="Z206" i="9"/>
  <c r="L205" i="9"/>
  <c r="D192" i="10" s="1"/>
  <c r="H192" i="10" s="1"/>
  <c r="O207" i="9"/>
  <c r="S206" i="9"/>
  <c r="U213" i="9"/>
  <c r="Q214" i="9"/>
  <c r="P207" i="9"/>
  <c r="T206" i="9"/>
  <c r="L206" i="9" l="1"/>
  <c r="D193" i="10" s="1"/>
  <c r="H193" i="10" s="1"/>
  <c r="Z207" i="9"/>
  <c r="U214" i="9"/>
  <c r="Q215" i="9"/>
  <c r="O208" i="9"/>
  <c r="S207" i="9"/>
  <c r="V208" i="9"/>
  <c r="R209" i="9"/>
  <c r="T207" i="9"/>
  <c r="P208" i="9"/>
  <c r="O209" i="9" l="1"/>
  <c r="S208" i="9"/>
  <c r="R210" i="9"/>
  <c r="V209" i="9"/>
  <c r="Q216" i="9"/>
  <c r="U215" i="9"/>
  <c r="P209" i="9"/>
  <c r="T208" i="9"/>
  <c r="Z208" i="9"/>
  <c r="L207" i="9"/>
  <c r="D194" i="10" s="1"/>
  <c r="H194" i="10" s="1"/>
  <c r="U216" i="9" l="1"/>
  <c r="Q217" i="9"/>
  <c r="P210" i="9"/>
  <c r="T209" i="9"/>
  <c r="R211" i="9"/>
  <c r="V210" i="9"/>
  <c r="L208" i="9"/>
  <c r="D195" i="10" s="1"/>
  <c r="H195" i="10" s="1"/>
  <c r="Z209" i="9"/>
  <c r="S209" i="9"/>
  <c r="O210" i="9"/>
  <c r="R212" i="9" l="1"/>
  <c r="V211" i="9"/>
  <c r="Q218" i="9"/>
  <c r="U217" i="9"/>
  <c r="L209" i="9"/>
  <c r="D196" i="10" s="1"/>
  <c r="H196" i="10" s="1"/>
  <c r="Z210" i="9"/>
  <c r="T210" i="9"/>
  <c r="P211" i="9"/>
  <c r="O211" i="9"/>
  <c r="S210" i="9"/>
  <c r="L210" i="9" l="1"/>
  <c r="D197" i="10" s="1"/>
  <c r="H197" i="10" s="1"/>
  <c r="Z211" i="9"/>
  <c r="P212" i="9"/>
  <c r="T211" i="9"/>
  <c r="U218" i="9"/>
  <c r="Q219" i="9"/>
  <c r="O212" i="9"/>
  <c r="S211" i="9"/>
  <c r="R213" i="9"/>
  <c r="V212" i="9"/>
  <c r="Q220" i="9" l="1"/>
  <c r="U219" i="9"/>
  <c r="O213" i="9"/>
  <c r="S212" i="9"/>
  <c r="T212" i="9"/>
  <c r="P213" i="9"/>
  <c r="L211" i="9"/>
  <c r="D198" i="10" s="1"/>
  <c r="H198" i="10" s="1"/>
  <c r="Z212" i="9"/>
  <c r="R214" i="9"/>
  <c r="V213" i="9"/>
  <c r="Z213" i="9" l="1"/>
  <c r="L212" i="9"/>
  <c r="D199" i="10" s="1"/>
  <c r="H199" i="10" s="1"/>
  <c r="V214" i="9"/>
  <c r="R215" i="9"/>
  <c r="P214" i="9"/>
  <c r="T213" i="9"/>
  <c r="O214" i="9"/>
  <c r="S213" i="9"/>
  <c r="U220" i="9"/>
  <c r="Q221" i="9"/>
  <c r="V215" i="9" l="1"/>
  <c r="R216" i="9"/>
  <c r="O215" i="9"/>
  <c r="S214" i="9"/>
  <c r="P215" i="9"/>
  <c r="T214" i="9"/>
  <c r="Q222" i="9"/>
  <c r="U221" i="9"/>
  <c r="Z214" i="9"/>
  <c r="L213" i="9"/>
  <c r="D200" i="10" s="1"/>
  <c r="H200" i="10" s="1"/>
  <c r="Q223" i="9" l="1"/>
  <c r="U222" i="9"/>
  <c r="T215" i="9"/>
  <c r="P216" i="9"/>
  <c r="O216" i="9"/>
  <c r="S215" i="9"/>
  <c r="R217" i="9"/>
  <c r="V216" i="9"/>
  <c r="Z215" i="9"/>
  <c r="L214" i="9"/>
  <c r="D201" i="10" s="1"/>
  <c r="H201" i="10" s="1"/>
  <c r="O217" i="9" l="1"/>
  <c r="S216" i="9"/>
  <c r="V217" i="9"/>
  <c r="R218" i="9"/>
  <c r="T216" i="9"/>
  <c r="P217" i="9"/>
  <c r="Z216" i="9"/>
  <c r="L215" i="9"/>
  <c r="D202" i="10" s="1"/>
  <c r="H202" i="10" s="1"/>
  <c r="U223" i="9"/>
  <c r="Q224" i="9"/>
  <c r="Z217" i="9" l="1"/>
  <c r="L216" i="9"/>
  <c r="D203" i="10" s="1"/>
  <c r="H203" i="10" s="1"/>
  <c r="V218" i="9"/>
  <c r="R219" i="9"/>
  <c r="T217" i="9"/>
  <c r="P218" i="9"/>
  <c r="Q225" i="9"/>
  <c r="U224" i="9"/>
  <c r="S217" i="9"/>
  <c r="O218" i="9"/>
  <c r="U225" i="9" l="1"/>
  <c r="Q226" i="9"/>
  <c r="T218" i="9"/>
  <c r="P219" i="9"/>
  <c r="V219" i="9"/>
  <c r="R220" i="9"/>
  <c r="S218" i="9"/>
  <c r="O219" i="9"/>
  <c r="Z218" i="9"/>
  <c r="L217" i="9"/>
  <c r="D204" i="10" s="1"/>
  <c r="H204" i="10" s="1"/>
  <c r="R221" i="9" l="1"/>
  <c r="V220" i="9"/>
  <c r="P220" i="9"/>
  <c r="T219" i="9"/>
  <c r="U226" i="9"/>
  <c r="Q227" i="9"/>
  <c r="O220" i="9"/>
  <c r="S219" i="9"/>
  <c r="L218" i="9"/>
  <c r="D205" i="10" s="1"/>
  <c r="H205" i="10" s="1"/>
  <c r="Z219" i="9"/>
  <c r="Q228" i="9" l="1"/>
  <c r="U227" i="9"/>
  <c r="S220" i="9"/>
  <c r="O221" i="9"/>
  <c r="T220" i="9"/>
  <c r="P221" i="9"/>
  <c r="Z220" i="9"/>
  <c r="L219" i="9"/>
  <c r="D206" i="10" s="1"/>
  <c r="H206" i="10" s="1"/>
  <c r="V221" i="9"/>
  <c r="R222" i="9"/>
  <c r="Z221" i="9" l="1"/>
  <c r="L220" i="9"/>
  <c r="D207" i="10" s="1"/>
  <c r="H207" i="10" s="1"/>
  <c r="S221" i="9"/>
  <c r="O222" i="9"/>
  <c r="V222" i="9"/>
  <c r="R223" i="9"/>
  <c r="T221" i="9"/>
  <c r="P222" i="9"/>
  <c r="Q229" i="9"/>
  <c r="U228" i="9"/>
  <c r="P223" i="9" l="1"/>
  <c r="T222" i="9"/>
  <c r="R224" i="9"/>
  <c r="V223" i="9"/>
  <c r="S222" i="9"/>
  <c r="O223" i="9"/>
  <c r="U229" i="9"/>
  <c r="Q230" i="9"/>
  <c r="Z222" i="9"/>
  <c r="L221" i="9"/>
  <c r="D208" i="10" s="1"/>
  <c r="H208" i="10" s="1"/>
  <c r="U230" i="9" l="1"/>
  <c r="Q231" i="9"/>
  <c r="R225" i="9"/>
  <c r="V224" i="9"/>
  <c r="S223" i="9"/>
  <c r="O224" i="9"/>
  <c r="L222" i="9"/>
  <c r="D209" i="10" s="1"/>
  <c r="H209" i="10" s="1"/>
  <c r="Z223" i="9"/>
  <c r="P224" i="9"/>
  <c r="T223" i="9"/>
  <c r="V225" i="9" l="1"/>
  <c r="R226" i="9"/>
  <c r="Z224" i="9"/>
  <c r="L223" i="9"/>
  <c r="D210" i="10" s="1"/>
  <c r="H210" i="10" s="1"/>
  <c r="O225" i="9"/>
  <c r="S224" i="9"/>
  <c r="U231" i="9"/>
  <c r="Q232" i="9"/>
  <c r="P225" i="9"/>
  <c r="T224" i="9"/>
  <c r="L224" i="9" l="1"/>
  <c r="D211" i="10" s="1"/>
  <c r="H211" i="10" s="1"/>
  <c r="Z225" i="9"/>
  <c r="R227" i="9"/>
  <c r="V226" i="9"/>
  <c r="Q233" i="9"/>
  <c r="U232" i="9"/>
  <c r="S225" i="9"/>
  <c r="O226" i="9"/>
  <c r="P226" i="9"/>
  <c r="T225" i="9"/>
  <c r="Q234" i="9" l="1"/>
  <c r="U233" i="9"/>
  <c r="V227" i="9"/>
  <c r="R228" i="9"/>
  <c r="Z226" i="9"/>
  <c r="L225" i="9"/>
  <c r="D212" i="10" s="1"/>
  <c r="H212" i="10" s="1"/>
  <c r="O227" i="9"/>
  <c r="S226" i="9"/>
  <c r="P227" i="9"/>
  <c r="T226" i="9"/>
  <c r="S227" i="9" l="1"/>
  <c r="O228" i="9"/>
  <c r="V228" i="9"/>
  <c r="R229" i="9"/>
  <c r="L226" i="9"/>
  <c r="D213" i="10" s="1"/>
  <c r="H213" i="10" s="1"/>
  <c r="Z227" i="9"/>
  <c r="P228" i="9"/>
  <c r="T227" i="9"/>
  <c r="U234" i="9"/>
  <c r="Q235" i="9"/>
  <c r="P229" i="9" l="1"/>
  <c r="T228" i="9"/>
  <c r="R230" i="9"/>
  <c r="V229" i="9"/>
  <c r="L227" i="9"/>
  <c r="D214" i="10" s="1"/>
  <c r="H214" i="10" s="1"/>
  <c r="Z228" i="9"/>
  <c r="Q236" i="9"/>
  <c r="U235" i="9"/>
  <c r="O229" i="9"/>
  <c r="S228" i="9"/>
  <c r="U236" i="9" l="1"/>
  <c r="Q237" i="9"/>
  <c r="R231" i="9"/>
  <c r="V230" i="9"/>
  <c r="Z229" i="9"/>
  <c r="L228" i="9"/>
  <c r="D215" i="10" s="1"/>
  <c r="H215" i="10" s="1"/>
  <c r="O230" i="9"/>
  <c r="S229" i="9"/>
  <c r="T229" i="9"/>
  <c r="P230" i="9"/>
  <c r="R232" i="9" l="1"/>
  <c r="V231" i="9"/>
  <c r="S230" i="9"/>
  <c r="O231" i="9"/>
  <c r="L229" i="9"/>
  <c r="D216" i="10" s="1"/>
  <c r="H216" i="10" s="1"/>
  <c r="Z230" i="9"/>
  <c r="T230" i="9"/>
  <c r="P231" i="9"/>
  <c r="U237" i="9"/>
  <c r="Q238" i="9"/>
  <c r="O232" i="9" l="1"/>
  <c r="S231" i="9"/>
  <c r="L230" i="9"/>
  <c r="D217" i="10" s="1"/>
  <c r="H217" i="10" s="1"/>
  <c r="Z231" i="9"/>
  <c r="T231" i="9"/>
  <c r="P232" i="9"/>
  <c r="U238" i="9"/>
  <c r="Q239" i="9"/>
  <c r="R233" i="9"/>
  <c r="V232" i="9"/>
  <c r="Q240" i="9" l="1"/>
  <c r="U239" i="9"/>
  <c r="L231" i="9"/>
  <c r="D218" i="10" s="1"/>
  <c r="H218" i="10" s="1"/>
  <c r="Z232" i="9"/>
  <c r="R234" i="9"/>
  <c r="V233" i="9"/>
  <c r="P233" i="9"/>
  <c r="T232" i="9"/>
  <c r="O233" i="9"/>
  <c r="S232" i="9"/>
  <c r="R235" i="9" l="1"/>
  <c r="V234" i="9"/>
  <c r="L232" i="9"/>
  <c r="D219" i="10" s="1"/>
  <c r="H219" i="10" s="1"/>
  <c r="Z233" i="9"/>
  <c r="T233" i="9"/>
  <c r="P234" i="9"/>
  <c r="O234" i="9"/>
  <c r="S233" i="9"/>
  <c r="Q241" i="9"/>
  <c r="U240" i="9"/>
  <c r="S234" i="9" l="1"/>
  <c r="O235" i="9"/>
  <c r="T234" i="9"/>
  <c r="P235" i="9"/>
  <c r="Z234" i="9"/>
  <c r="L233" i="9"/>
  <c r="D220" i="10" s="1"/>
  <c r="H220" i="10" s="1"/>
  <c r="Q242" i="9"/>
  <c r="U241" i="9"/>
  <c r="V235" i="9"/>
  <c r="R236" i="9"/>
  <c r="T235" i="9" l="1"/>
  <c r="P236" i="9"/>
  <c r="U242" i="9"/>
  <c r="Q243" i="9"/>
  <c r="Z235" i="9"/>
  <c r="L234" i="9"/>
  <c r="D221" i="10" s="1"/>
  <c r="H221" i="10" s="1"/>
  <c r="S235" i="9"/>
  <c r="O236" i="9"/>
  <c r="V236" i="9"/>
  <c r="R237" i="9"/>
  <c r="O237" i="9" l="1"/>
  <c r="S236" i="9"/>
  <c r="U243" i="9"/>
  <c r="Q244" i="9"/>
  <c r="T236" i="9"/>
  <c r="P237" i="9"/>
  <c r="Z236" i="9"/>
  <c r="L235" i="9"/>
  <c r="D222" i="10" s="1"/>
  <c r="H222" i="10" s="1"/>
  <c r="V237" i="9"/>
  <c r="R238" i="9"/>
  <c r="Q245" i="9" l="1"/>
  <c r="U244" i="9"/>
  <c r="V238" i="9"/>
  <c r="R239" i="9"/>
  <c r="Z237" i="9"/>
  <c r="L236" i="9"/>
  <c r="D223" i="10" s="1"/>
  <c r="H223" i="10" s="1"/>
  <c r="T237" i="9"/>
  <c r="P238" i="9"/>
  <c r="S237" i="9"/>
  <c r="O238" i="9"/>
  <c r="P239" i="9" l="1"/>
  <c r="T238" i="9"/>
  <c r="Z238" i="9"/>
  <c r="L237" i="9"/>
  <c r="D224" i="10" s="1"/>
  <c r="H224" i="10" s="1"/>
  <c r="S238" i="9"/>
  <c r="O239" i="9"/>
  <c r="V239" i="9"/>
  <c r="R240" i="9"/>
  <c r="U245" i="9"/>
  <c r="Q246" i="9"/>
  <c r="V240" i="9" l="1"/>
  <c r="R241" i="9"/>
  <c r="Z239" i="9"/>
  <c r="L238" i="9"/>
  <c r="D225" i="10" s="1"/>
  <c r="H225" i="10" s="1"/>
  <c r="O240" i="9"/>
  <c r="S239" i="9"/>
  <c r="U246" i="9"/>
  <c r="Q247" i="9"/>
  <c r="T239" i="9"/>
  <c r="P240" i="9"/>
  <c r="U247" i="9" l="1"/>
  <c r="Q248" i="9"/>
  <c r="L239" i="9"/>
  <c r="D226" i="10" s="1"/>
  <c r="H226" i="10" s="1"/>
  <c r="Z240" i="9"/>
  <c r="V241" i="9"/>
  <c r="R242" i="9"/>
  <c r="O241" i="9"/>
  <c r="S240" i="9"/>
  <c r="P241" i="9"/>
  <c r="T240" i="9"/>
  <c r="O242" i="9" l="1"/>
  <c r="S241" i="9"/>
  <c r="U248" i="9"/>
  <c r="Q249" i="9"/>
  <c r="R243" i="9"/>
  <c r="V242" i="9"/>
  <c r="L240" i="9"/>
  <c r="D227" i="10" s="1"/>
  <c r="H227" i="10" s="1"/>
  <c r="Z241" i="9"/>
  <c r="P242" i="9"/>
  <c r="T241" i="9"/>
  <c r="Z242" i="9" l="1"/>
  <c r="L241" i="9"/>
  <c r="D228" i="10" s="1"/>
  <c r="H228" i="10" s="1"/>
  <c r="R244" i="9"/>
  <c r="V243" i="9"/>
  <c r="U249" i="9"/>
  <c r="Q250" i="9"/>
  <c r="T242" i="9"/>
  <c r="P243" i="9"/>
  <c r="O243" i="9"/>
  <c r="S242" i="9"/>
  <c r="P244" i="9" l="1"/>
  <c r="T243" i="9"/>
  <c r="R245" i="9"/>
  <c r="V244" i="9"/>
  <c r="Q251" i="9"/>
  <c r="U250" i="9"/>
  <c r="O244" i="9"/>
  <c r="S243" i="9"/>
  <c r="Z243" i="9"/>
  <c r="L242" i="9"/>
  <c r="D229" i="10" s="1"/>
  <c r="H229" i="10" s="1"/>
  <c r="R246" i="9" l="1"/>
  <c r="V245" i="9"/>
  <c r="S244" i="9"/>
  <c r="O245" i="9"/>
  <c r="U251" i="9"/>
  <c r="Q252" i="9"/>
  <c r="Z244" i="9"/>
  <c r="L243" i="9"/>
  <c r="D230" i="10" s="1"/>
  <c r="H230" i="10" s="1"/>
  <c r="T244" i="9"/>
  <c r="P245" i="9"/>
  <c r="U252" i="9" l="1"/>
  <c r="Q253" i="9"/>
  <c r="P246" i="9"/>
  <c r="T245" i="9"/>
  <c r="L244" i="9"/>
  <c r="D231" i="10" s="1"/>
  <c r="H231" i="10" s="1"/>
  <c r="Z245" i="9"/>
  <c r="O246" i="9"/>
  <c r="S245" i="9"/>
  <c r="V246" i="9"/>
  <c r="R247" i="9"/>
  <c r="S246" i="9" l="1"/>
  <c r="O247" i="9"/>
  <c r="L245" i="9"/>
  <c r="D232" i="10" s="1"/>
  <c r="H232" i="10" s="1"/>
  <c r="Z246" i="9"/>
  <c r="P247" i="9"/>
  <c r="T246" i="9"/>
  <c r="Q254" i="9"/>
  <c r="U253" i="9"/>
  <c r="V247" i="9"/>
  <c r="R248" i="9"/>
  <c r="P248" i="9" l="1"/>
  <c r="T247" i="9"/>
  <c r="O248" i="9"/>
  <c r="S247" i="9"/>
  <c r="U254" i="9"/>
  <c r="Q255" i="9"/>
  <c r="L246" i="9"/>
  <c r="D233" i="10" s="1"/>
  <c r="H233" i="10" s="1"/>
  <c r="Z247" i="9"/>
  <c r="R249" i="9"/>
  <c r="V248" i="9"/>
  <c r="L247" i="9" l="1"/>
  <c r="D234" i="10" s="1"/>
  <c r="H234" i="10" s="1"/>
  <c r="Z248" i="9"/>
  <c r="U255" i="9"/>
  <c r="Q256" i="9"/>
  <c r="S248" i="9"/>
  <c r="O249" i="9"/>
  <c r="R250" i="9"/>
  <c r="V249" i="9"/>
  <c r="T248" i="9"/>
  <c r="P249" i="9"/>
  <c r="S249" i="9" l="1"/>
  <c r="O250" i="9"/>
  <c r="U256" i="9"/>
  <c r="Q257" i="9"/>
  <c r="P250" i="9"/>
  <c r="T249" i="9"/>
  <c r="Z249" i="9"/>
  <c r="L248" i="9"/>
  <c r="D235" i="10" s="1"/>
  <c r="H235" i="10" s="1"/>
  <c r="V250" i="9"/>
  <c r="R251" i="9"/>
  <c r="T250" i="9" l="1"/>
  <c r="P251" i="9"/>
  <c r="U257" i="9"/>
  <c r="Q258" i="9"/>
  <c r="O251" i="9"/>
  <c r="S250" i="9"/>
  <c r="L249" i="9"/>
  <c r="D236" i="10" s="1"/>
  <c r="H236" i="10" s="1"/>
  <c r="Z250" i="9"/>
  <c r="V251" i="9"/>
  <c r="R252" i="9"/>
  <c r="S251" i="9" l="1"/>
  <c r="O252" i="9"/>
  <c r="T251" i="9"/>
  <c r="P252" i="9"/>
  <c r="Z251" i="9"/>
  <c r="L250" i="9"/>
  <c r="D237" i="10" s="1"/>
  <c r="H237" i="10" s="1"/>
  <c r="U258" i="9"/>
  <c r="Q259" i="9"/>
  <c r="V252" i="9"/>
  <c r="R253" i="9"/>
  <c r="T252" i="9" l="1"/>
  <c r="P253" i="9"/>
  <c r="Q260" i="9"/>
  <c r="U260" i="9" s="1"/>
  <c r="U259" i="9"/>
  <c r="Z252" i="9"/>
  <c r="L251" i="9"/>
  <c r="D238" i="10" s="1"/>
  <c r="H238" i="10" s="1"/>
  <c r="O253" i="9"/>
  <c r="S252" i="9"/>
  <c r="V253" i="9"/>
  <c r="R254" i="9"/>
  <c r="P254" i="9" l="1"/>
  <c r="T253" i="9"/>
  <c r="O254" i="9"/>
  <c r="S253" i="9"/>
  <c r="L252" i="9"/>
  <c r="D239" i="10" s="1"/>
  <c r="H239" i="10" s="1"/>
  <c r="Z253" i="9"/>
  <c r="R255" i="9"/>
  <c r="V254" i="9"/>
  <c r="Z254" i="9" l="1"/>
  <c r="L253" i="9"/>
  <c r="D240" i="10" s="1"/>
  <c r="H240" i="10" s="1"/>
  <c r="R256" i="9"/>
  <c r="V255" i="9"/>
  <c r="S254" i="9"/>
  <c r="O255" i="9"/>
  <c r="T254" i="9"/>
  <c r="P255" i="9"/>
  <c r="O256" i="9" l="1"/>
  <c r="S255" i="9"/>
  <c r="T255" i="9"/>
  <c r="P256" i="9"/>
  <c r="R257" i="9"/>
  <c r="V256" i="9"/>
  <c r="Z255" i="9"/>
  <c r="L254" i="9"/>
  <c r="D241" i="10" s="1"/>
  <c r="H241" i="10" s="1"/>
  <c r="V257" i="9" l="1"/>
  <c r="R258" i="9"/>
  <c r="L255" i="9"/>
  <c r="D242" i="10" s="1"/>
  <c r="H242" i="10" s="1"/>
  <c r="Z256" i="9"/>
  <c r="P257" i="9"/>
  <c r="T256" i="9"/>
  <c r="O257" i="9"/>
  <c r="S256" i="9"/>
  <c r="S257" i="9" l="1"/>
  <c r="O258" i="9"/>
  <c r="T257" i="9"/>
  <c r="P258" i="9"/>
  <c r="Z257" i="9"/>
  <c r="L256" i="9"/>
  <c r="D243" i="10" s="1"/>
  <c r="H243" i="10" s="1"/>
  <c r="R259" i="9"/>
  <c r="V258" i="9"/>
  <c r="T258" i="9" l="1"/>
  <c r="P259" i="9"/>
  <c r="V259" i="9"/>
  <c r="R260" i="9"/>
  <c r="V260" i="9" s="1"/>
  <c r="L257" i="9"/>
  <c r="D244" i="10" s="1"/>
  <c r="H244" i="10" s="1"/>
  <c r="Z258" i="9"/>
  <c r="O259" i="9"/>
  <c r="S258" i="9"/>
  <c r="O260" i="9" l="1"/>
  <c r="S260" i="9" s="1"/>
  <c r="S259" i="9"/>
  <c r="L258" i="9"/>
  <c r="D245" i="10" s="1"/>
  <c r="H245" i="10" s="1"/>
  <c r="Z259" i="9"/>
  <c r="P260" i="9"/>
  <c r="T260" i="9" s="1"/>
  <c r="T259" i="9"/>
  <c r="Z260" i="9" l="1"/>
  <c r="L260" i="9" s="1"/>
  <c r="D247" i="10" s="1"/>
  <c r="H247" i="10" s="1"/>
  <c r="L259" i="9"/>
  <c r="D246" i="10" s="1"/>
  <c r="H2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Maria Antigone "Szass Tam" Barbera</author>
  </authors>
  <commentList>
    <comment ref="G5" authorId="0" shapeId="0" xr:uid="{00000000-0006-0000-0600-000001000000}">
      <text>
        <r>
          <rPr>
            <sz val="9"/>
            <color indexed="81"/>
            <rFont val="Tahoma"/>
            <family val="2"/>
          </rPr>
          <t>Inserite qui il titolo dell'avventura.</t>
        </r>
      </text>
    </comment>
    <comment ref="G6" authorId="0" shapeId="0" xr:uid="{00000000-0006-0000-0600-000002000000}">
      <text>
        <r>
          <rPr>
            <sz val="9"/>
            <color indexed="81"/>
            <rFont val="Tahoma"/>
            <family val="2"/>
          </rPr>
          <t>Inserite qui il nome del gruppo organizzatore del torneo
(ad esempio: Rune del Lupo, A.L.E.A.T.O.R.)</t>
        </r>
      </text>
    </comment>
    <comment ref="G7" authorId="0" shapeId="0" xr:uid="{00000000-0006-0000-0600-000003000000}">
      <text>
        <r>
          <rPr>
            <sz val="9"/>
            <color indexed="81"/>
            <rFont val="Tahoma"/>
            <family val="2"/>
          </rPr>
          <t>Inserite qua la località di Gioco</t>
        </r>
      </text>
    </comment>
    <comment ref="G8" authorId="0" shapeId="0" xr:uid="{00000000-0006-0000-0600-000004000000}">
      <text>
        <r>
          <rPr>
            <sz val="9"/>
            <color indexed="81"/>
            <rFont val="Tahoma"/>
            <family val="2"/>
          </rPr>
          <t>Inserite qua le date in cui è stato giocato il torneo
(ad esempio: 4/5/09 - 18/5/09 )</t>
        </r>
      </text>
    </comment>
    <comment ref="G9" authorId="0" shapeId="0" xr:uid="{00000000-0006-0000-0600-000005000000}">
      <text>
        <r>
          <rPr>
            <sz val="9"/>
            <color indexed="81"/>
            <rFont val="Tahoma"/>
            <family val="2"/>
          </rPr>
          <t xml:space="preserve">con Tick si indende che la casella deve essere spuntata con un carattere qualsiasi, ad esempio "X".
Nel caso in esame, spuntate la casella se volete che, nel foglio di valutazione che compileranno i master e nelle classifiche finali, compaia una voce che contiene indicazioni sul turno in cui ciascuna squadra ha giocato
</t>
        </r>
      </text>
    </comment>
    <comment ref="G14" authorId="0" shapeId="0" xr:uid="{00000000-0006-0000-0600-000006000000}">
      <text>
        <r>
          <rPr>
            <sz val="9"/>
            <color indexed="81"/>
            <rFont val="Tahoma"/>
            <family val="2"/>
          </rPr>
          <t>Inserite qui il numero minimo di giocatori previsto dal torneo. 
Il più basso numero minimo accettabile di giocatori è 2</t>
        </r>
      </text>
    </comment>
    <comment ref="G15" authorId="0" shapeId="0" xr:uid="{00000000-0006-0000-0600-000007000000}">
      <text>
        <r>
          <rPr>
            <sz val="9"/>
            <color indexed="81"/>
            <rFont val="Tahoma"/>
            <family val="2"/>
          </rPr>
          <t xml:space="preserve">Inserite qui il numero massimo di giocatori previsto dal torneo. 
Il più alto numero massimo accettabile di giocatori è 2
</t>
        </r>
      </text>
    </comment>
    <comment ref="G18" authorId="0" shapeId="0" xr:uid="{00000000-0006-0000-0600-000008000000}">
      <text>
        <r>
          <rPr>
            <sz val="9"/>
            <color indexed="81"/>
            <rFont val="Tahoma"/>
            <family val="2"/>
          </rPr>
          <t xml:space="preserve">Spuntate questa casella se il torneo prevede la presenza di master e comaster
</t>
        </r>
      </text>
    </comment>
    <comment ref="G23" authorId="0" shapeId="0" xr:uid="{00000000-0006-0000-0600-000009000000}">
      <text>
        <r>
          <rPr>
            <sz val="9"/>
            <color indexed="81"/>
            <rFont val="Tahoma"/>
            <family val="2"/>
          </rPr>
          <t>Inserite qua i nomi dei personaggi del torneo. 
Nel caso in cui sia previsto un numero variabile di giocatori (tipicamente 4 o 5, nei tornei sanzionati dal CampionatoGdR), non spuntate la casella relativa a un personaggio opzionale (e quindi spuntate la casella se un personaggio deve venire obbligatoriamente giocato)</t>
        </r>
      </text>
    </comment>
    <comment ref="G43" authorId="0" shapeId="0" xr:uid="{00000000-0006-0000-0600-00000A000000}">
      <text>
        <r>
          <rPr>
            <sz val="9"/>
            <color indexed="81"/>
            <rFont val="Tahoma"/>
            <family val="2"/>
          </rPr>
          <t xml:space="preserve">Se state ancora compilando la parte di questo foglio elettronico legata alla personalizzazione del valutativo (ad esempio se dovete ancora compilare i fogli seguenti) tenete spuntata la casella organizzatore.
Una volta che avrete finito di compilare tutti i fogli destinati all'organizzatore togliete la spunta alla casella azzurra: in questo caso il file entrerà in "modalità master" e potrà essere finalmente usato per valutare le squadre.
</t>
        </r>
      </text>
    </comment>
    <comment ref="G49" authorId="0" shapeId="0" xr:uid="{00000000-0006-0000-0600-00000B000000}">
      <text>
        <r>
          <rPr>
            <sz val="9"/>
            <color indexed="81"/>
            <rFont val="Tahoma"/>
            <family val="2"/>
          </rPr>
          <t xml:space="preserve">Spuntate questa casella se volete usare dei macropesi personalizzati per la VSP (ad esempio se volete imporre che la CC -la voce Capire il Carattere della VSP- valga il 30% o se volete abbassare la QT -la voce Qualità Tecnica della VSP- a 0%)
 (vedete la guida per ulteriori dettagli su questo punto)
</t>
        </r>
      </text>
    </comment>
    <comment ref="G50" authorId="0" shapeId="0" xr:uid="{00000000-0006-0000-0600-00000C000000}">
      <text>
        <r>
          <rPr>
            <sz val="9"/>
            <color indexed="81"/>
            <rFont val="Tahoma"/>
            <family val="2"/>
          </rPr>
          <t xml:space="preserve">Spuntate questa casella se volete usare dei sottopesi personalizzati per la VSP (ad esempio se, fissato a 100 il valore di CC1, volete imporre che CC2 valga 70, CC3 valga 50 e via così).
 (vedete la guida per ulteriori dettagli su questo punto)
</t>
        </r>
      </text>
    </comment>
    <comment ref="G51" authorId="0" shapeId="0" xr:uid="{00000000-0006-0000-0600-00000D000000}">
      <text>
        <r>
          <rPr>
            <sz val="9"/>
            <color indexed="81"/>
            <rFont val="Tahoma"/>
            <family val="2"/>
          </rPr>
          <t>Supuntate questa casella se volete usare delle soglie personalizzate diverse da 0 e 100 per VSP, QB e AA 
(vedete la guida per ulteriori dettagli su questo punto)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Maria Antigone "Szass Tam" Barbera</author>
  </authors>
  <commentList>
    <comment ref="F3" authorId="0" shapeId="0" xr:uid="{00000000-0006-0000-0700-000001000000}">
      <text>
        <r>
          <rPr>
            <sz val="9"/>
            <color indexed="81"/>
            <rFont val="Tahoma"/>
            <family val="2"/>
          </rPr>
          <t>La VGP -Valutazione Globale del Personaggio- è un numero indicativo della prestazione di un giocatore. Questa voce comprende  VSP -Valutazione standard del Personaggio- e QB -Qualità di Background-.
Caratterizzate qui il peso relativo tra VSP e QB inserendo, per ogni personaggio, il peso della VSP, compreso tra 0 e 100. La QB verrà calcolata di conseguenza in modo che 
VSP + QB = 100.
Notate che la QB può anche avere un peso nullo nel determinare la VPG. Per fare ciò è sufficiente imporre VSP=100</t>
        </r>
      </text>
    </comment>
    <comment ref="F14" authorId="0" shapeId="0" xr:uid="{00000000-0006-0000-0700-000002000000}">
      <text>
        <r>
          <rPr>
            <sz val="9"/>
            <color indexed="81"/>
            <rFont val="Tahoma"/>
            <family val="2"/>
          </rPr>
          <t xml:space="preserve">Alla classifica di ogni personaggio possono contribuire, in linea teorica, sia la VGP sia l'AA -Avanzamento Atomico- della squadra.
Caratterizzate qui il peso relativo tra VGP e AA inserendo, per ogni personaggio, il peso della VGP, compreso tra 0 e 100. La QB verrà calcolata di conseguenza in modo che 
VGP + AA = 100.
Nella tabella di destra potete vedere, per ogni personaggio, la conseguente ripartizione tra VSP, QB ed AA.
Notate che la AA può anche avere un peso nullo nel determinare la classifica dei personaggi. Per fare ciò è sufficiente imporre VGP=100
</t>
        </r>
      </text>
    </comment>
    <comment ref="F25" authorId="0" shapeId="0" xr:uid="{00000000-0006-0000-0700-000003000000}">
      <text>
        <r>
          <rPr>
            <sz val="9"/>
            <color indexed="81"/>
            <rFont val="Tahoma"/>
            <family val="2"/>
          </rPr>
          <t>Alla classifica di squadra possono contribuire, in linea teorica, sia la media aritmetica delle VGP sia l'AA.
Caratterizzate qui il peso relativo tra VGP media e AA inserendo il peso della media VGP, compreso tra 0 e 100. La AA verrà calcolata di conseguenza in modo che 
VGP media + AA = 100.
Notate che la AA può anche avere un peso nullo nel determinare la classifica di squadra (ad esempio nei tornei puramente interpretativi). Per fare ciò è sufficiente imporre media VGP=100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Maria Antigone "Szass Tam" Barbera</author>
  </authors>
  <commentList>
    <comment ref="K2" authorId="0" shapeId="0" xr:uid="{00000000-0006-0000-0800-000001000000}">
      <text>
        <r>
          <rPr>
            <sz val="9"/>
            <color indexed="81"/>
            <rFont val="Tahoma"/>
            <family val="2"/>
          </rPr>
          <t>FOO</t>
        </r>
      </text>
    </comment>
    <comment ref="F4" authorId="0" shapeId="0" xr:uid="{00000000-0006-0000-0800-000002000000}">
      <text>
        <r>
          <rPr>
            <sz val="9"/>
            <color indexed="81"/>
            <rFont val="Tahoma"/>
            <family val="2"/>
          </rPr>
          <t>FOO</t>
        </r>
      </text>
    </comment>
    <comment ref="J4" authorId="0" shapeId="0" xr:uid="{00000000-0006-0000-0800-000003000000}">
      <text>
        <r>
          <rPr>
            <sz val="9"/>
            <color indexed="81"/>
            <rFont val="Tahoma"/>
            <family val="2"/>
          </rPr>
          <t xml:space="preserve">FOO
</t>
        </r>
      </text>
    </comment>
    <comment ref="L4" authorId="0" shapeId="0" xr:uid="{00000000-0006-0000-0800-000004000000}">
      <text>
        <r>
          <rPr>
            <sz val="9"/>
            <color indexed="81"/>
            <rFont val="Tahoma"/>
            <family val="2"/>
          </rPr>
          <t xml:space="preserve">FOO
</t>
        </r>
      </text>
    </comment>
    <comment ref="R4" authorId="0" shapeId="0" xr:uid="{00000000-0006-0000-0800-000005000000}">
      <text>
        <r>
          <rPr>
            <sz val="9"/>
            <color indexed="81"/>
            <rFont val="Tahoma"/>
            <family val="2"/>
          </rPr>
          <t xml:space="preserve">FOO
</t>
        </r>
      </text>
    </comment>
    <comment ref="AC4" authorId="0" shapeId="0" xr:uid="{00000000-0006-0000-0800-000006000000}">
      <text>
        <r>
          <rPr>
            <sz val="9"/>
            <color indexed="81"/>
            <rFont val="Tahoma"/>
            <family val="2"/>
          </rPr>
          <t>FOO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Maria Antigone "Szass Tam" Barbera</author>
  </authors>
  <commentList>
    <comment ref="F3" authorId="0" shapeId="0" xr:uid="{00000000-0006-0000-0900-000001000000}">
      <text>
        <r>
          <rPr>
            <sz val="9"/>
            <color indexed="81"/>
            <rFont val="Tahoma"/>
            <family val="2"/>
          </rPr>
          <t xml:space="preserve">FOO
</t>
        </r>
      </text>
    </comment>
    <comment ref="G8" authorId="0" shapeId="0" xr:uid="{00000000-0006-0000-0900-000002000000}">
      <text>
        <r>
          <rPr>
            <sz val="9"/>
            <color indexed="81"/>
            <rFont val="Tahoma"/>
            <family val="2"/>
          </rPr>
          <t>FOO</t>
        </r>
      </text>
    </comment>
    <comment ref="F28" authorId="0" shapeId="0" xr:uid="{00000000-0006-0000-0900-000003000000}">
      <text>
        <r>
          <rPr>
            <sz val="9"/>
            <color indexed="81"/>
            <rFont val="Tahoma"/>
            <family val="2"/>
          </rPr>
          <t xml:space="preserve">FOO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Maria Antigone "Szass Tam" Barbera</author>
  </authors>
  <commentList>
    <comment ref="F6" authorId="0" shapeId="0" xr:uid="{00000000-0006-0000-0A00-000001000000}">
      <text>
        <r>
          <rPr>
            <sz val="9"/>
            <color indexed="81"/>
            <rFont val="Tahoma"/>
            <family val="2"/>
          </rPr>
          <t xml:space="preserve">FOO
</t>
        </r>
      </text>
    </comment>
    <comment ref="K6" authorId="0" shapeId="0" xr:uid="{00000000-0006-0000-0A00-000002000000}">
      <text>
        <r>
          <rPr>
            <sz val="9"/>
            <color indexed="81"/>
            <rFont val="Tahoma"/>
            <family val="2"/>
          </rPr>
          <t xml:space="preserve">FOO
</t>
        </r>
      </text>
    </comment>
    <comment ref="F7" authorId="0" shapeId="0" xr:uid="{00000000-0006-0000-0A00-000003000000}">
      <text>
        <r>
          <rPr>
            <sz val="9"/>
            <color indexed="81"/>
            <rFont val="Tahoma"/>
            <family val="2"/>
          </rPr>
          <t xml:space="preserve">FOO
</t>
        </r>
      </text>
    </comment>
    <comment ref="F8" authorId="0" shapeId="0" xr:uid="{00000000-0006-0000-0A00-000004000000}">
      <text>
        <r>
          <rPr>
            <sz val="9"/>
            <color indexed="81"/>
            <rFont val="Tahoma"/>
            <family val="2"/>
          </rPr>
          <t xml:space="preserve">FOO
</t>
        </r>
      </text>
    </comment>
    <comment ref="F9" authorId="0" shapeId="0" xr:uid="{00000000-0006-0000-0A00-000005000000}">
      <text>
        <r>
          <rPr>
            <sz val="9"/>
            <color indexed="81"/>
            <rFont val="Tahoma"/>
            <family val="2"/>
          </rPr>
          <t>FOO</t>
        </r>
      </text>
    </comment>
    <comment ref="B12" authorId="0" shapeId="0" xr:uid="{00000000-0006-0000-0A00-000006000000}">
      <text>
        <r>
          <rPr>
            <sz val="9"/>
            <color indexed="81"/>
            <rFont val="Tahoma"/>
            <family val="2"/>
          </rPr>
          <t>FOO</t>
        </r>
      </text>
    </comment>
    <comment ref="F12" authorId="0" shapeId="0" xr:uid="{00000000-0006-0000-0A00-000007000000}">
      <text>
        <r>
          <rPr>
            <sz val="9"/>
            <color indexed="81"/>
            <rFont val="Tahoma"/>
            <family val="2"/>
          </rPr>
          <t xml:space="preserve">FOO
</t>
        </r>
      </text>
    </comment>
    <comment ref="G12" authorId="0" shapeId="0" xr:uid="{00000000-0006-0000-0A00-000008000000}">
      <text>
        <r>
          <rPr>
            <sz val="9"/>
            <color indexed="81"/>
            <rFont val="Tahoma"/>
            <family val="2"/>
          </rPr>
          <t xml:space="preserve">FOO
</t>
        </r>
      </text>
    </comment>
    <comment ref="H12" authorId="0" shapeId="0" xr:uid="{00000000-0006-0000-0A00-000009000000}">
      <text>
        <r>
          <rPr>
            <sz val="9"/>
            <color indexed="81"/>
            <rFont val="Tahoma"/>
            <family val="2"/>
          </rPr>
          <t xml:space="preserve">FOO
</t>
        </r>
      </text>
    </comment>
    <comment ref="I12" authorId="0" shapeId="0" xr:uid="{00000000-0006-0000-0A00-00000A000000}">
      <text>
        <r>
          <rPr>
            <sz val="9"/>
            <color indexed="81"/>
            <rFont val="Tahoma"/>
            <family val="2"/>
          </rPr>
          <t>FOO</t>
        </r>
      </text>
    </comment>
    <comment ref="J12" authorId="0" shapeId="0" xr:uid="{00000000-0006-0000-0A00-00000B000000}">
      <text>
        <r>
          <rPr>
            <sz val="9"/>
            <color indexed="81"/>
            <rFont val="Tahoma"/>
            <family val="2"/>
          </rPr>
          <t>FOO</t>
        </r>
      </text>
    </comment>
    <comment ref="K12" authorId="0" shapeId="0" xr:uid="{00000000-0006-0000-0A00-00000C000000}">
      <text>
        <r>
          <rPr>
            <sz val="9"/>
            <color indexed="81"/>
            <rFont val="Tahoma"/>
            <family val="2"/>
          </rPr>
          <t xml:space="preserve">FOO
</t>
        </r>
      </text>
    </comment>
    <comment ref="L12" authorId="0" shapeId="0" xr:uid="{00000000-0006-0000-0A00-00000D000000}">
      <text>
        <r>
          <rPr>
            <sz val="9"/>
            <color indexed="81"/>
            <rFont val="Tahoma"/>
            <family val="2"/>
          </rPr>
          <t xml:space="preserve">FOO
</t>
        </r>
      </text>
    </comment>
  </commentList>
</comments>
</file>

<file path=xl/sharedStrings.xml><?xml version="1.0" encoding="utf-8"?>
<sst xmlns="http://schemas.openxmlformats.org/spreadsheetml/2006/main" count="1417" uniqueCount="476">
  <si>
    <t>Range di date</t>
  </si>
  <si>
    <t>Località</t>
  </si>
  <si>
    <t>Titolo dell'avventura</t>
  </si>
  <si>
    <t>Gruppo organizzatore</t>
  </si>
  <si>
    <t>Spiegazione</t>
  </si>
  <si>
    <t>Parametri generali dell'organizzazione</t>
  </si>
  <si>
    <t>Caratteristiche del torneo</t>
  </si>
  <si>
    <t>Caratteristiche dei personaggi</t>
  </si>
  <si>
    <t>Nome Personaggio 1</t>
  </si>
  <si>
    <t>Nome Personaggio 2</t>
  </si>
  <si>
    <t>Nome Personaggio 3</t>
  </si>
  <si>
    <t>Nome Personaggio 4</t>
  </si>
  <si>
    <t>Nome Personaggio 5</t>
  </si>
  <si>
    <t>Nome Personaggio 6</t>
  </si>
  <si>
    <t>Opzioni avanzate</t>
  </si>
  <si>
    <t>VSP</t>
  </si>
  <si>
    <t>QB</t>
  </si>
  <si>
    <t>Classifica di ogni personaggio</t>
  </si>
  <si>
    <t>AA</t>
  </si>
  <si>
    <t>Classifica di squadra</t>
  </si>
  <si>
    <t>Peso di ogni squadra</t>
  </si>
  <si>
    <t>Correttezza</t>
  </si>
  <si>
    <t>Puntualità</t>
  </si>
  <si>
    <t>Presenza al tavolo</t>
  </si>
  <si>
    <t>Comportamento (CO)</t>
  </si>
  <si>
    <t>Correttezza (CR)</t>
  </si>
  <si>
    <t>Puntualità (PU)</t>
  </si>
  <si>
    <t>Presenza al tavolo (PT)</t>
  </si>
  <si>
    <t>Interpretazione (IP)</t>
  </si>
  <si>
    <t>Immedesimazione (IM)</t>
  </si>
  <si>
    <t>Stare dentro il Gioco (SD)</t>
  </si>
  <si>
    <t>Capire il Carattere (CC)</t>
  </si>
  <si>
    <t>Caratterizzazione (CA)</t>
  </si>
  <si>
    <t>Costruire Situazioni (CS)</t>
  </si>
  <si>
    <t>Resa di un PG Tondo (RT)</t>
  </si>
  <si>
    <t>Non prevaricazione (NP)</t>
  </si>
  <si>
    <t>Qualità Tecnica (QT)</t>
  </si>
  <si>
    <t>Senso dell'Avventura (SA)</t>
  </si>
  <si>
    <t>Imp. e pers. degli obiettivi (IO)</t>
  </si>
  <si>
    <t>Elaboraz. delle Informazioni (EI)</t>
  </si>
  <si>
    <t>L1</t>
  </si>
  <si>
    <t>L2</t>
  </si>
  <si>
    <t>L3</t>
  </si>
  <si>
    <t>%L1</t>
  </si>
  <si>
    <t>%L2</t>
  </si>
  <si>
    <t>%L3</t>
  </si>
  <si>
    <t>%L4</t>
  </si>
  <si>
    <t>%L5</t>
  </si>
  <si>
    <t>%L6</t>
  </si>
  <si>
    <t>%L7</t>
  </si>
  <si>
    <t>%L8</t>
  </si>
  <si>
    <t>%L9</t>
  </si>
  <si>
    <t>Num. Voci</t>
  </si>
  <si>
    <t>Macropesi relativi</t>
  </si>
  <si>
    <t>Sottopesi percentuali di ogni voce</t>
  </si>
  <si>
    <t>Spieg.</t>
  </si>
  <si>
    <t>Macropesi assoluti</t>
  </si>
  <si>
    <t>peso L1</t>
  </si>
  <si>
    <t>peso L2</t>
  </si>
  <si>
    <t>peso L3</t>
  </si>
  <si>
    <t>peso L4</t>
  </si>
  <si>
    <t>peso L5</t>
  </si>
  <si>
    <t>peso L6</t>
  </si>
  <si>
    <t>peso L7</t>
  </si>
  <si>
    <t>peso L8</t>
  </si>
  <si>
    <t>peso L9</t>
  </si>
  <si>
    <t>Peso assoluto di ogni voce della VSP</t>
  </si>
  <si>
    <t>Pesi della Valutazione Standard del Personaggio (VSP)</t>
  </si>
  <si>
    <t>X</t>
  </si>
  <si>
    <t>Esplicitazione del turno (tick)</t>
  </si>
  <si>
    <t>Presenza del comaster (tick)</t>
  </si>
  <si>
    <t>Macropesi della VSP personalizzati  (tick)</t>
  </si>
  <si>
    <t>Sottopesi della VSP personalizzati  (tick)</t>
  </si>
  <si>
    <t>Utilizzo delle soglie personalizzate  (tick)</t>
  </si>
  <si>
    <t>Soglia superiore</t>
  </si>
  <si>
    <t>Soglia inferiore</t>
  </si>
  <si>
    <t>Soglie dell' Avanzamento Atomico (AA)</t>
  </si>
  <si>
    <t>Soglie della Valutazione Standard del Personaggio (VSP)</t>
  </si>
  <si>
    <t>Soglie della Qualità di Background (QB)</t>
  </si>
  <si>
    <t>PG non utilizzato</t>
  </si>
  <si>
    <t>(PG non utilizzato)</t>
  </si>
  <si>
    <t>Tesi utilizzati nel presente foglio excel</t>
  </si>
  <si>
    <t xml:space="preserve">Soglia superiore </t>
  </si>
  <si>
    <t xml:space="preserve">Soglia inferiore </t>
  </si>
  <si>
    <t>CR</t>
  </si>
  <si>
    <t>PU</t>
  </si>
  <si>
    <t>PT</t>
  </si>
  <si>
    <t>SD</t>
  </si>
  <si>
    <t>CC</t>
  </si>
  <si>
    <t>CS</t>
  </si>
  <si>
    <t>RT</t>
  </si>
  <si>
    <t>NP</t>
  </si>
  <si>
    <t>QT</t>
  </si>
  <si>
    <t>EI</t>
  </si>
  <si>
    <t>IO</t>
  </si>
  <si>
    <t>Stare dentro il Gioco</t>
  </si>
  <si>
    <t>Capire il Carattere</t>
  </si>
  <si>
    <t>Costruire Situazioni</t>
  </si>
  <si>
    <t>Resa di un PG Tondo</t>
  </si>
  <si>
    <t>Non prevaricazione</t>
  </si>
  <si>
    <t>Qualità Tecnica</t>
  </si>
  <si>
    <t>Elaboraz. delle Informazioni</t>
  </si>
  <si>
    <t>Imp. e pers. degli Obiettivi</t>
  </si>
  <si>
    <t>#1#</t>
  </si>
  <si>
    <t>#2#</t>
  </si>
  <si>
    <t>#3#</t>
  </si>
  <si>
    <t>#4#</t>
  </si>
  <si>
    <t>#5#</t>
  </si>
  <si>
    <t>#6#</t>
  </si>
  <si>
    <t>#7#</t>
  </si>
  <si>
    <t>#8#</t>
  </si>
  <si>
    <t>#9#</t>
  </si>
  <si>
    <t>Correttezza (CO)</t>
  </si>
  <si>
    <t>Immedesi-
mazione (IM)</t>
  </si>
  <si>
    <t>Caratteriza-
zione (CA)</t>
  </si>
  <si>
    <t>Interpre-
tazione (IP)</t>
  </si>
  <si>
    <t>Senso dell'avventura (SA)</t>
  </si>
  <si>
    <t>ID Campionato GdR</t>
  </si>
  <si>
    <t>Cognome giocatore</t>
  </si>
  <si>
    <t>Nome giocatore</t>
  </si>
  <si>
    <t>Nome della squadra</t>
  </si>
  <si>
    <t>Provenienza</t>
  </si>
  <si>
    <t>Master</t>
  </si>
  <si>
    <t>Comaster</t>
  </si>
  <si>
    <t>MR</t>
  </si>
  <si>
    <t>Turno</t>
  </si>
  <si>
    <t>Franch.</t>
  </si>
  <si>
    <t>PG attivo</t>
  </si>
  <si>
    <t>Valori della VSP</t>
  </si>
  <si>
    <t>Valore effettivo</t>
  </si>
  <si>
    <t>Somma VSP PG</t>
  </si>
  <si>
    <t>L1: Voce di AA di livello 1</t>
  </si>
  <si>
    <t>L2: Voce di livello 2</t>
  </si>
  <si>
    <t>L3: Voce di livello 3</t>
  </si>
  <si>
    <t>L4: Voce di livello 3</t>
  </si>
  <si>
    <t>Tipo di voce</t>
  </si>
  <si>
    <t>Peso di livello 1</t>
  </si>
  <si>
    <t>Peso di livello 2</t>
  </si>
  <si>
    <t>Peso di livello 3</t>
  </si>
  <si>
    <t>Peso di livello 4</t>
  </si>
  <si>
    <t>Peso finale</t>
  </si>
  <si>
    <t>Numero progressivo voce</t>
  </si>
  <si>
    <t>P1 progr.</t>
  </si>
  <si>
    <t>P2 progr.</t>
  </si>
  <si>
    <t>P3 progr.</t>
  </si>
  <si>
    <t>P4 progr.</t>
  </si>
  <si>
    <t>Peso globale per controllo</t>
  </si>
  <si>
    <t>Supporto per progr. Voce</t>
  </si>
  <si>
    <t>P2 progr. per calcolo</t>
  </si>
  <si>
    <t>P1 progr. per calcolo</t>
  </si>
  <si>
    <t>P3 progr. per calcolo</t>
  </si>
  <si>
    <t>P4 progr. per calcolo</t>
  </si>
  <si>
    <t>Voce da segnare</t>
  </si>
  <si>
    <t>Voce utile per controllo finale</t>
  </si>
  <si>
    <t>Sp.</t>
  </si>
  <si>
    <t>T</t>
  </si>
  <si>
    <t>Peso</t>
  </si>
  <si>
    <t>Segno</t>
  </si>
  <si>
    <t>#</t>
  </si>
  <si>
    <t>Implementazione del roster dell'Avanzamento Atomico (AA)</t>
  </si>
  <si>
    <t>Testo che viene anteposto alle voci di Livello 2</t>
  </si>
  <si>
    <t>Testo che viene anteposto alle voci di Livello 3</t>
  </si>
  <si>
    <t>Testo che viene anteposto alle voci di Livello 4</t>
  </si>
  <si>
    <t xml:space="preserve">      </t>
  </si>
  <si>
    <t>Apparizione dei pesi nel foglio dell'AA per i master (tick)</t>
  </si>
  <si>
    <t xml:space="preserve">          </t>
  </si>
  <si>
    <t>Riep. Punti</t>
  </si>
  <si>
    <t>Supporto</t>
  </si>
  <si>
    <t>Supporto per formattazione condizionale della colonna pesi</t>
  </si>
  <si>
    <t>Totale AA</t>
  </si>
  <si>
    <t>Generalità e Valutazione Standard del Personaggio (VSP)</t>
  </si>
  <si>
    <t>Avanzamento Atomico (AA)</t>
  </si>
  <si>
    <t>Apparizione dei pesi nel foglio della QB per i master (tick)</t>
  </si>
  <si>
    <t>Totale dell'AA teorica</t>
  </si>
  <si>
    <t>Totale della QB teorica del PG 1</t>
  </si>
  <si>
    <t>Cella di  supporto per la presenza o meno del personaggio</t>
  </si>
  <si>
    <t>Totale della QB teorica del PG 2</t>
  </si>
  <si>
    <t>Totale della QB teorica del PG 3</t>
  </si>
  <si>
    <t>Totale della QB teorica del PG 4</t>
  </si>
  <si>
    <t>Totale della QB teorica del PG 5</t>
  </si>
  <si>
    <t>Totale della QB teorica del PG 6</t>
  </si>
  <si>
    <t>Qualità di Background (QB)</t>
  </si>
  <si>
    <t>Totale QB PG 1</t>
  </si>
  <si>
    <t>Voce dell'AA</t>
  </si>
  <si>
    <t>"</t>
  </si>
  <si>
    <t>Titolo "ANTE" Foglio riepilogativo</t>
  </si>
  <si>
    <t>Titolo "POST" Foglio riepilogativo</t>
  </si>
  <si>
    <t>Giocatori</t>
  </si>
  <si>
    <t>VSP_class</t>
  </si>
  <si>
    <t>QB_class</t>
  </si>
  <si>
    <t>AA_class</t>
  </si>
  <si>
    <t>PG usato?</t>
  </si>
  <si>
    <t>Soglia VSP INF</t>
  </si>
  <si>
    <t>Soglia VSP SUP</t>
  </si>
  <si>
    <t>VSP Riscalata</t>
  </si>
  <si>
    <t>Soglia QB INF</t>
  </si>
  <si>
    <t>Soglia QB SUP</t>
  </si>
  <si>
    <t>QB Riscalata</t>
  </si>
  <si>
    <t>%VSP IN VPG</t>
  </si>
  <si>
    <t>% QB IN VPG</t>
  </si>
  <si>
    <t>VSP utile</t>
  </si>
  <si>
    <t>QB UTILE</t>
  </si>
  <si>
    <t>VPG</t>
  </si>
  <si>
    <t>Media VPG</t>
  </si>
  <si>
    <t>Soglia AA INF</t>
  </si>
  <si>
    <t>Soglia AA SUP</t>
  </si>
  <si>
    <t>AA Riscalata</t>
  </si>
  <si>
    <t>Calcoli ausiliari</t>
  </si>
  <si>
    <t>Puntggio di squadra</t>
  </si>
  <si>
    <t>%AA</t>
  </si>
  <si>
    <t>%VPG</t>
  </si>
  <si>
    <t>Totale</t>
  </si>
  <si>
    <t>Base</t>
  </si>
  <si>
    <t>Totale squadra</t>
  </si>
  <si>
    <t>Puntggio Singoli</t>
  </si>
  <si>
    <t>QB riscalata</t>
  </si>
  <si>
    <t>AA riscalata</t>
  </si>
  <si>
    <t>%VSP</t>
  </si>
  <si>
    <t>%QB</t>
  </si>
  <si>
    <t>AA utile</t>
  </si>
  <si>
    <t>VPG utile</t>
  </si>
  <si>
    <t>QB utile</t>
  </si>
  <si>
    <t>Totale PG1</t>
  </si>
  <si>
    <t>Totale PG2</t>
  </si>
  <si>
    <t>Totale PG3</t>
  </si>
  <si>
    <t>Totale PG4</t>
  </si>
  <si>
    <t>Totale PG5</t>
  </si>
  <si>
    <t>Totale PG6</t>
  </si>
  <si>
    <t>Caratteristiche del gruppo organizzatore</t>
  </si>
  <si>
    <t>Titolo dell'avventura:</t>
  </si>
  <si>
    <t>Date del torneo:</t>
  </si>
  <si>
    <t>Master:</t>
  </si>
  <si>
    <t>Comaster:</t>
  </si>
  <si>
    <t>Luogo:</t>
  </si>
  <si>
    <t>Generalità della squadra</t>
  </si>
  <si>
    <t>Turno:</t>
  </si>
  <si>
    <t>MR:</t>
  </si>
  <si>
    <t>Provenienza:</t>
  </si>
  <si>
    <t>Giocatori:</t>
  </si>
  <si>
    <t xml:space="preserve">Generalità della squadra </t>
  </si>
  <si>
    <t>VSP per riepilogo</t>
  </si>
  <si>
    <t>Valutazione standard del personaggio (VSP)</t>
  </si>
  <si>
    <t>PG1:</t>
  </si>
  <si>
    <t>PG2:</t>
  </si>
  <si>
    <t>PG3:</t>
  </si>
  <si>
    <t>PG4:</t>
  </si>
  <si>
    <t>PG5:</t>
  </si>
  <si>
    <t>PG6:</t>
  </si>
  <si>
    <t>Tot. VSP</t>
  </si>
  <si>
    <t>-&gt;</t>
  </si>
  <si>
    <t>Soglia SUP</t>
  </si>
  <si>
    <t>Soglia INF</t>
  </si>
  <si>
    <t>VSP riscal.</t>
  </si>
  <si>
    <t>Qualità di Background (QB) e calcolo della Valutazione globale del personaggio (VPG)</t>
  </si>
  <si>
    <t>QB riscal.</t>
  </si>
  <si>
    <t>Calcolo della VPG:</t>
  </si>
  <si>
    <t>% VSP</t>
  </si>
  <si>
    <t>% QB</t>
  </si>
  <si>
    <t>VSP "utile"</t>
  </si>
  <si>
    <t>+</t>
  </si>
  <si>
    <t>QB "utile"</t>
  </si>
  <si>
    <t>=</t>
  </si>
  <si>
    <t>AA per riepilogo</t>
  </si>
  <si>
    <t>QB e VPG per riepilogo</t>
  </si>
  <si>
    <t>;</t>
  </si>
  <si>
    <t>AA:</t>
  </si>
  <si>
    <t>Soglia INF:</t>
  </si>
  <si>
    <t>Soglia SUP:</t>
  </si>
  <si>
    <t>AA riscalato:</t>
  </si>
  <si>
    <t>Punti squadra per riepilogo</t>
  </si>
  <si>
    <t>Punteggio di squadra totale</t>
  </si>
  <si>
    <t>% VPG media</t>
  </si>
  <si>
    <t>% AA</t>
  </si>
  <si>
    <t>VPG media "utile"</t>
  </si>
  <si>
    <t>:</t>
  </si>
  <si>
    <t xml:space="preserve">VPG media </t>
  </si>
  <si>
    <t>AA "utile"</t>
  </si>
  <si>
    <t>Punt. Squadra</t>
  </si>
  <si>
    <t>Punti PG per riepilogo</t>
  </si>
  <si>
    <t>Punteggio di ogni singolo giocatore</t>
  </si>
  <si>
    <t>Punteggio PG1</t>
  </si>
  <si>
    <t>Punteggio PG2</t>
  </si>
  <si>
    <t>Punteggio PG3</t>
  </si>
  <si>
    <t>Punteggio PG4</t>
  </si>
  <si>
    <t>Punteggio PG5</t>
  </si>
  <si>
    <t>Punteggio PG6</t>
  </si>
  <si>
    <t>Finale per riepilogo</t>
  </si>
  <si>
    <t>Legenda e considerazioni finali</t>
  </si>
  <si>
    <t>Foglio riepilogativo dei punteggi della squadra "</t>
  </si>
  <si>
    <t>Tabella per la determinazione dei punteggi della VSP:</t>
  </si>
  <si>
    <t>#1</t>
  </si>
  <si>
    <t>#2</t>
  </si>
  <si>
    <t>#3</t>
  </si>
  <si>
    <t>#4</t>
  </si>
  <si>
    <t>#5</t>
  </si>
  <si>
    <t>#6</t>
  </si>
  <si>
    <t>#7</t>
  </si>
  <si>
    <t>#8</t>
  </si>
  <si>
    <t>#9</t>
  </si>
  <si>
    <t>Utilizzo delle soglie minime e massime:</t>
  </si>
  <si>
    <t>Voce relativa alla squadra</t>
  </si>
  <si>
    <t>Voce relativa alle scelte del gruppo organizzatore</t>
  </si>
  <si>
    <t>Punteggio finale di giocatore o di squadra</t>
  </si>
  <si>
    <t>Foglio creato dall'associazione "Campionato GdR", sulla base del modello fornito dall'associazone "Revelsh Blind Beholders"</t>
  </si>
  <si>
    <t>Numero giocatori minimo (min=2)</t>
  </si>
  <si>
    <t>Numero giocatori massimo (max=6)</t>
  </si>
  <si>
    <t>OK!</t>
  </si>
  <si>
    <t>Modalità del foglio</t>
  </si>
  <si>
    <t>Foglio di lavoro in modalità "Master"</t>
  </si>
  <si>
    <t>Report errori</t>
  </si>
  <si>
    <t>Errori</t>
  </si>
  <si>
    <t>OK</t>
  </si>
  <si>
    <t>Manca titolo</t>
  </si>
  <si>
    <t>Titolo dell'avventura mancante</t>
  </si>
  <si>
    <t>Gruppo organizzatore mancante</t>
  </si>
  <si>
    <t>Manca organizzatore</t>
  </si>
  <si>
    <t>Manca località</t>
  </si>
  <si>
    <t>Manca Range di date</t>
  </si>
  <si>
    <t>Località del torneo mancante</t>
  </si>
  <si>
    <t>Range di date mancante</t>
  </si>
  <si>
    <t>Min giocatori sbagliato</t>
  </si>
  <si>
    <t>Max giocatori sbagliato</t>
  </si>
  <si>
    <t>Min &gt; Mag</t>
  </si>
  <si>
    <t>Numero di giocatori minimo illegale o mancante</t>
  </si>
  <si>
    <t>Numero di giocatori massimo illegale o mancante</t>
  </si>
  <si>
    <t>Il num. Giocatori min deve essere &lt;=  Giocatori max</t>
  </si>
  <si>
    <t>Apparire</t>
  </si>
  <si>
    <t>Cella vuota</t>
  </si>
  <si>
    <t>PG errato</t>
  </si>
  <si>
    <t>PG Appare?</t>
  </si>
  <si>
    <t>Errore</t>
  </si>
  <si>
    <t>VSP sbagliata</t>
  </si>
  <si>
    <t>La VSP deve essere compresa tra 0 e 100</t>
  </si>
  <si>
    <t>VGP</t>
  </si>
  <si>
    <t>Valutazione globale del personaggio (VGP)</t>
  </si>
  <si>
    <t>media VGP</t>
  </si>
  <si>
    <t>VGP sbagliata</t>
  </si>
  <si>
    <t>VGP media sbagliata</t>
  </si>
  <si>
    <t>La VGP media deve essere compresa tra 0 e 100</t>
  </si>
  <si>
    <t>La VPG deve essere compresa tra 0 e 100</t>
  </si>
  <si>
    <t>Modifica sottopesi percentuali</t>
  </si>
  <si>
    <t>Modifica macropesi relativi</t>
  </si>
  <si>
    <t>Ogni peso, eccetto CO, deve essere &gt;= 0</t>
  </si>
  <si>
    <t>Il peso del comportamento deve essere &lt;= 0</t>
  </si>
  <si>
    <t>Peso CO &gt;0</t>
  </si>
  <si>
    <t>Pesi &lt;0</t>
  </si>
  <si>
    <t>La somma di CR, PU e PT deve dare 100</t>
  </si>
  <si>
    <t>La somma di IP, NP, QT e SA deve dare 100</t>
  </si>
  <si>
    <t>La somma di IM e di CA deve dare 100</t>
  </si>
  <si>
    <t>La somma di EI e di IO deve dare 100</t>
  </si>
  <si>
    <t>La somma di SD e di CC deve dare 100</t>
  </si>
  <si>
    <t>La somma di CS e di RT deve dare 100</t>
  </si>
  <si>
    <t>Errore vario nei pesi della VSP</t>
  </si>
  <si>
    <t>Ogni sottopeso della VSP deve essere compreso tra 0 e 100</t>
  </si>
  <si>
    <t>Utilizzo di soglie personalizzate</t>
  </si>
  <si>
    <t>Soglie</t>
  </si>
  <si>
    <t>Una soglia INF deve essere &lt; della corrispondente soglia SUP!</t>
  </si>
  <si>
    <t>Report per errori</t>
  </si>
  <si>
    <t>Il totale dell'AA deve essere pari a 100 (si veda la guida)</t>
  </si>
  <si>
    <t>Il totale della QB di ogni PG deve essere pari a 100 (si veda la guida)</t>
  </si>
  <si>
    <t>AA &lt;&gt; 100</t>
  </si>
  <si>
    <t>QB &lt;&gt; 100</t>
  </si>
  <si>
    <t>Report Errori</t>
  </si>
  <si>
    <t>Modalità "Master"</t>
  </si>
  <si>
    <t>(Voce non utilizzata)</t>
  </si>
  <si>
    <t>Voce non utilizzata</t>
  </si>
  <si>
    <t>XOR(voci dx)</t>
  </si>
  <si>
    <t>Err squadra</t>
  </si>
  <si>
    <t>Err provenienza</t>
  </si>
  <si>
    <t>Err MR</t>
  </si>
  <si>
    <t>Err master</t>
  </si>
  <si>
    <t>Err comaster</t>
  </si>
  <si>
    <t>Err Giocatori</t>
  </si>
  <si>
    <t>Err turno</t>
  </si>
  <si>
    <t>Stesso errore di SX con modalità master</t>
  </si>
  <si>
    <t>Nome Squadra</t>
  </si>
  <si>
    <t>Turno di gioco</t>
  </si>
  <si>
    <t>Nome squadra</t>
  </si>
  <si>
    <t>Err Totale PG</t>
  </si>
  <si>
    <t>Obbligatorietà Personaggio 1 (tick)</t>
  </si>
  <si>
    <t>Obbligatorietà Personaggio 2 (tick)</t>
  </si>
  <si>
    <t>Obbligatorietà Personaggio 3 (tick)</t>
  </si>
  <si>
    <t>Obbligatorietà Personaggio 4 (tick)</t>
  </si>
  <si>
    <t>Obbligatorietà Personaggio 5 (tick)</t>
  </si>
  <si>
    <t>Obbligatorietà Personaggio 6 (tick)</t>
  </si>
  <si>
    <t>PG Attivi?</t>
  </si>
  <si>
    <t>Numero PG incongruente</t>
  </si>
  <si>
    <t>Num PG incongruente</t>
  </si>
  <si>
    <t>Err ID</t>
  </si>
  <si>
    <t>Err cognome</t>
  </si>
  <si>
    <t>Err nome</t>
  </si>
  <si>
    <t>ID giocatore</t>
  </si>
  <si>
    <t>Nome Giocatore</t>
  </si>
  <si>
    <t>Voce VSP errata</t>
  </si>
  <si>
    <t>Compilaz. VSP errata</t>
  </si>
  <si>
    <t>Comaster obbligatorio (a sx duale)</t>
  </si>
  <si>
    <t>Turno obbligatorio (a sx duale)</t>
  </si>
  <si>
    <t>Cognome</t>
  </si>
  <si>
    <t>Nome</t>
  </si>
  <si>
    <t>Gioc. Usato</t>
  </si>
  <si>
    <t>Valori Standard di VSP:</t>
  </si>
  <si>
    <t>Comaster facoltativo</t>
  </si>
  <si>
    <t>Turno facoltativo</t>
  </si>
  <si>
    <t>Gioc. Visibile</t>
  </si>
  <si>
    <t>Conf. obblig/</t>
  </si>
  <si>
    <t>Compilazione del PG errata</t>
  </si>
  <si>
    <t>Visib. Gioc con soglie</t>
  </si>
  <si>
    <t>Contatti:</t>
  </si>
  <si>
    <t>dbad732001@yahoo.com</t>
  </si>
  <si>
    <t xml:space="preserve">Versione </t>
  </si>
  <si>
    <t>Data</t>
  </si>
  <si>
    <t>Modifiche</t>
  </si>
  <si>
    <t>1.0</t>
  </si>
  <si>
    <t>Prima Emissione</t>
  </si>
  <si>
    <t>Andrea M.A. "Szass Tam" Barbera</t>
  </si>
  <si>
    <t>Diego "Galahad" Barbera</t>
  </si>
  <si>
    <t>Autori:</t>
  </si>
  <si>
    <t>Questo foglio di calcolo è da usarsi di netta preferenza con MS Excel, perché alcune funzionalità non sono compatibili con OpenOffice</t>
  </si>
  <si>
    <t>"Come devo usare questo foglio?"</t>
  </si>
  <si>
    <t>Innanzitutto dipende da chi sei!</t>
  </si>
  <si>
    <t>Allora sei interessato solo nelle pagine con linguette bianche, ed in particolare nella pagina chiamata "Totali squadra"</t>
  </si>
  <si>
    <t>Errore!</t>
  </si>
  <si>
    <t>Alcune celle ti aiuteranno nella compilazione, cambiando colore e scritta</t>
  </si>
  <si>
    <t>Allora devi compilare le pagine con le linguette gialle</t>
  </si>
  <si>
    <t>Allora devi compilare le pagine con la linguetta azzurra</t>
  </si>
  <si>
    <t>…</t>
  </si>
  <si>
    <t>scrivi qui</t>
  </si>
  <si>
    <t>Ricordati che devi compilare solo le caselle colorate di azzurro!</t>
  </si>
  <si>
    <t>Ricordati che  devi compilare solo le caselle colorate di giallo!</t>
  </si>
  <si>
    <t>Le celle viola sono di calcoli di supporto, le puoi ignorare tranquillamente</t>
  </si>
  <si>
    <t>Le celle di color marrone non sono da compilare ma contengono al proprio interno dei valori utili</t>
  </si>
  <si>
    <t>Sei un giocatore e vuoi verificare il tuo piazzamento in un torneo?</t>
  </si>
  <si>
    <t>Sei un master e stai compilando i punteggi della squadra che ha appena arbitrato?</t>
  </si>
  <si>
    <t>Sei un organizzatore di torneo e stai personalizzando il foglio di calcolo?</t>
  </si>
  <si>
    <r>
      <t xml:space="preserve">Foglio di  Valutazione Squadra per sistema RBB 1.1 </t>
    </r>
    <r>
      <rPr>
        <b/>
        <i/>
        <sz val="20"/>
        <rFont val="Arial Black"/>
        <family val="2"/>
      </rPr>
      <t>deluxe</t>
    </r>
  </si>
  <si>
    <r>
      <t xml:space="preserve">Questo foglio di calcolo elettronico serve per applicare il sistema di valutazione RBB 1.1 </t>
    </r>
    <r>
      <rPr>
        <i/>
        <sz val="11"/>
        <color indexed="8"/>
        <rFont val="Calibri"/>
        <family val="2"/>
      </rPr>
      <t>deluxe</t>
    </r>
    <r>
      <rPr>
        <sz val="11"/>
        <color theme="1"/>
        <rFont val="Calibri"/>
        <family val="2"/>
        <scheme val="minor"/>
      </rPr>
      <t>. Il foglio di calcolo è basato sulla versione creata da Diego "Galahad" Barbera per l'associazione Revelsh Blind Beholders e grazie ai preziosissimi suggerimenti di Andrea M.V. "Heidrekr" Ventuirini</t>
    </r>
  </si>
  <si>
    <t>e per scoprire come vengono assemblati i punteggi fai riferimento alla Guida RBB 1.1 deluxe : Manuale del giocatore</t>
  </si>
  <si>
    <t>e per chiarire eventuali dubbi di compilazione fai riferimento alla Guida RBB 1.1 deluxe: Guida del master</t>
  </si>
  <si>
    <t>e per scoprire il modo migliore per valutare il tuo torneo fai riferimento alla Guida RBB 1.1 deluxe: Manuale degli organizzatori</t>
  </si>
  <si>
    <r>
      <t xml:space="preserve">Per una dettagliata comprensione dei presenti punteggi si consiglia di visionare la guida R.B.B. 1.1 </t>
    </r>
    <r>
      <rPr>
        <i/>
        <sz val="7"/>
        <rFont val="Calibri"/>
        <family val="2"/>
      </rPr>
      <t>Deluxe</t>
    </r>
    <r>
      <rPr>
        <sz val="7"/>
        <rFont val="Calibri"/>
        <family val="2"/>
      </rPr>
      <t>: Manuale del Giocatore, scaricabile presso il sito dell'associazione Campionato GdR: http://www.campionatogdr.it</t>
    </r>
  </si>
  <si>
    <t>Organizzatore:</t>
  </si>
  <si>
    <t>Foglio di lavoro in modalità "Organizzatore" (Tick)</t>
  </si>
  <si>
    <t>Voci VSP</t>
  </si>
  <si>
    <t>PG usato</t>
  </si>
  <si>
    <t>Errori nel foglio</t>
  </si>
  <si>
    <t>Globalmente errore in PG1</t>
  </si>
  <si>
    <t>Globalmente errore in PG2</t>
  </si>
  <si>
    <t>Globalmente errore in PG3</t>
  </si>
  <si>
    <t>Globalmente errore in PG4</t>
  </si>
  <si>
    <t>Globalmente errore in PG5</t>
  </si>
  <si>
    <t>Globalmente errore in PG6</t>
  </si>
  <si>
    <t>Errore nella generalità della squadra</t>
  </si>
  <si>
    <t xml:space="preserve">Errore nelle generalità; </t>
  </si>
  <si>
    <t xml:space="preserve">Errore nel PG1; </t>
  </si>
  <si>
    <t xml:space="preserve">Errore nel PG2; </t>
  </si>
  <si>
    <t xml:space="preserve">Errore nel PG3; </t>
  </si>
  <si>
    <t xml:space="preserve">Errore nel PG4; </t>
  </si>
  <si>
    <t xml:space="preserve">Errore nel PG5; </t>
  </si>
  <si>
    <t xml:space="preserve">Errore nel PG6; </t>
  </si>
  <si>
    <t>Errore generalità</t>
  </si>
  <si>
    <t>Errore PG1</t>
  </si>
  <si>
    <t>Errore PG2</t>
  </si>
  <si>
    <t>Errore PG3</t>
  </si>
  <si>
    <t>Errore PG4</t>
  </si>
  <si>
    <t>Errore PG5</t>
  </si>
  <si>
    <t>Errore PG6</t>
  </si>
  <si>
    <t>Attenzione: utilizzate queste voci con prudenza e dopo aver consultato attentamente la guida!</t>
  </si>
  <si>
    <t>1.6</t>
  </si>
  <si>
    <t>Correzione di bachi</t>
  </si>
  <si>
    <t>1.7</t>
  </si>
  <si>
    <t>Correzione di errore visualizzazione</t>
  </si>
  <si>
    <t>Marco "Pardo" Giardino</t>
  </si>
  <si>
    <t>andrea.ma.barbera@gmail.com</t>
  </si>
  <si>
    <t>marco.giardino.rbb@gmail.com</t>
  </si>
  <si>
    <t>1.8</t>
  </si>
  <si>
    <t>Bugfix e passaggio a 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</si>
</sst>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x14ac:knownFonts="1">
    <font>
      <sz val="11"/>
      <color theme="1"/>
      <name val="Calibri"/>
      <family val="2"/>
      <scheme val="minor"/>
    </font>
    <font>
      <sz val="9"/>
      <color indexed="81"/>
      <name val="Tahoma"/>
      <family val="2"/>
    </font>
    <font>
      <b/>
      <sz val="20"/>
      <name val="Arial Black"/>
      <family val="2"/>
    </font>
    <font>
      <b/>
      <sz val="10"/>
      <name val="Arial"/>
      <family val="2"/>
    </font>
    <font>
      <u/>
      <sz val="10"/>
      <color indexed="12"/>
      <name val="Arial"/>
      <family val="2"/>
    </font>
    <font>
      <i/>
      <sz val="11"/>
      <color indexed="8"/>
      <name val="Calibri"/>
      <family val="2"/>
    </font>
    <font>
      <sz val="7"/>
      <name val="Calibri"/>
      <family val="2"/>
    </font>
    <font>
      <b/>
      <i/>
      <sz val="20"/>
      <name val="Arial Black"/>
      <family val="2"/>
    </font>
    <font>
      <i/>
      <sz val="7"/>
      <name val="Calibri"/>
      <family val="2"/>
    </font>
    <font>
      <sz val="11"/>
      <color theme="0"/>
      <name val="Calibri"/>
      <family val="2"/>
      <scheme val="minor"/>
    </font>
    <font>
      <b/>
      <sz val="11"/>
      <color theme="1"/>
      <name val="Calibri"/>
      <family val="2"/>
      <scheme val="minor"/>
    </font>
    <font>
      <b/>
      <u/>
      <sz val="11"/>
      <color theme="1"/>
      <name val="Calibri"/>
      <family val="2"/>
      <scheme val="minor"/>
    </font>
    <font>
      <b/>
      <u/>
      <sz val="14"/>
      <color theme="1"/>
      <name val="Calibri"/>
      <family val="2"/>
      <scheme val="minor"/>
    </font>
    <font>
      <b/>
      <u/>
      <sz val="18"/>
      <color theme="1"/>
      <name val="Calibri"/>
      <family val="2"/>
      <scheme val="minor"/>
    </font>
    <font>
      <b/>
      <sz val="14"/>
      <color theme="1"/>
      <name val="Calibri"/>
      <family val="2"/>
      <scheme val="minor"/>
    </font>
    <font>
      <sz val="8"/>
      <color theme="1"/>
      <name val="Calibri"/>
      <family val="2"/>
      <scheme val="minor"/>
    </font>
    <font>
      <sz val="11"/>
      <name val="Calibri"/>
      <family val="2"/>
      <scheme val="minor"/>
    </font>
    <font>
      <i/>
      <sz val="11"/>
      <color theme="1"/>
      <name val="Calibri"/>
      <family val="2"/>
      <scheme val="minor"/>
    </font>
    <font>
      <b/>
      <u/>
      <sz val="11"/>
      <color rgb="FF3366FF"/>
      <name val="Calibri"/>
      <family val="2"/>
      <scheme val="minor"/>
    </font>
    <font>
      <b/>
      <u/>
      <sz val="11"/>
      <name val="Calibri"/>
      <family val="2"/>
      <scheme val="minor"/>
    </font>
    <font>
      <b/>
      <u/>
      <sz val="14"/>
      <name val="Calibri"/>
      <family val="2"/>
      <scheme val="minor"/>
    </font>
    <font>
      <b/>
      <sz val="11"/>
      <name val="Calibri"/>
      <family val="2"/>
      <scheme val="minor"/>
    </font>
    <font>
      <b/>
      <u/>
      <sz val="12"/>
      <name val="Calibri"/>
      <family val="2"/>
      <scheme val="minor"/>
    </font>
    <font>
      <b/>
      <sz val="14"/>
      <color theme="0"/>
      <name val="Calibri"/>
      <family val="2"/>
      <scheme val="minor"/>
    </font>
    <font>
      <sz val="8"/>
      <name val="Calibri"/>
      <family val="2"/>
      <scheme val="minor"/>
    </font>
    <font>
      <sz val="7"/>
      <name val="Calibri"/>
      <family val="2"/>
      <scheme val="minor"/>
    </font>
    <font>
      <sz val="8"/>
      <color theme="0"/>
      <name val="Calibri"/>
      <family val="2"/>
      <scheme val="minor"/>
    </font>
    <font>
      <b/>
      <sz val="12"/>
      <color theme="1"/>
      <name val="Calibri"/>
      <family val="2"/>
      <scheme val="minor"/>
    </font>
    <font>
      <b/>
      <u/>
      <sz val="11"/>
      <color rgb="FFFF0000"/>
      <name val="Calibri"/>
      <family val="2"/>
      <scheme val="minor"/>
    </font>
    <font>
      <sz val="5"/>
      <name val="Calibri"/>
      <family val="2"/>
      <scheme val="minor"/>
    </font>
    <font>
      <sz val="10"/>
      <color theme="0"/>
      <name val="Calibri"/>
      <family val="2"/>
      <scheme val="minor"/>
    </font>
    <font>
      <u/>
      <sz val="8"/>
      <name val="Calibri"/>
      <family val="2"/>
      <scheme val="minor"/>
    </font>
    <font>
      <sz val="8"/>
      <color rgb="FF969696"/>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CCFF"/>
        <bgColor indexed="64"/>
      </patternFill>
    </fill>
    <fill>
      <patternFill patternType="solid">
        <fgColor rgb="FF99CCFF"/>
        <bgColor indexed="64"/>
      </patternFill>
    </fill>
    <fill>
      <patternFill patternType="solid">
        <fgColor rgb="FF993300"/>
        <bgColor indexed="64"/>
      </patternFill>
    </fill>
    <fill>
      <patternFill patternType="solid">
        <fgColor rgb="FF99CC00"/>
        <bgColor indexed="64"/>
      </patternFill>
    </fill>
    <fill>
      <patternFill patternType="solid">
        <fgColor rgb="FF800080"/>
        <bgColor indexed="64"/>
      </patternFill>
    </fill>
    <fill>
      <patternFill patternType="solid">
        <fgColor rgb="FFC0C0C0"/>
        <bgColor indexed="64"/>
      </patternFill>
    </fill>
    <fill>
      <patternFill patternType="solid">
        <fgColor rgb="FF33333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C0C0C0"/>
      </left>
      <right style="thin">
        <color rgb="FFC0C0C0"/>
      </right>
      <top style="thin">
        <color rgb="FFC0C0C0"/>
      </top>
      <bottom style="thin">
        <color rgb="FFC0C0C0"/>
      </bottom>
      <diagonal/>
    </border>
    <border>
      <left style="thin">
        <color indexed="64"/>
      </left>
      <right/>
      <top style="thin">
        <color rgb="FF969696"/>
      </top>
      <bottom style="thin">
        <color rgb="FF969696"/>
      </bottom>
      <diagonal/>
    </border>
    <border>
      <left/>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style="thin">
        <color theme="1" tint="0.499984740745262"/>
      </right>
      <top style="thin">
        <color rgb="FF969696"/>
      </top>
      <bottom style="thin">
        <color rgb="FF969696"/>
      </bottom>
      <diagonal/>
    </border>
    <border>
      <left style="thin">
        <color theme="1" tint="0.499984740745262"/>
      </left>
      <right style="thin">
        <color theme="1" tint="0.499984740745262"/>
      </right>
      <top style="thin">
        <color rgb="FF969696"/>
      </top>
      <bottom style="thin">
        <color rgb="FF969696"/>
      </bottom>
      <diagonal/>
    </border>
    <border>
      <left style="thin">
        <color theme="1" tint="0.499984740745262"/>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theme="1" tint="0.499984740745262"/>
      </right>
      <top style="thin">
        <color rgb="FF969696"/>
      </top>
      <bottom/>
      <diagonal/>
    </border>
    <border>
      <left style="thin">
        <color theme="1" tint="0.499984740745262"/>
      </left>
      <right style="thin">
        <color theme="1" tint="0.499984740745262"/>
      </right>
      <top style="thin">
        <color rgb="FF969696"/>
      </top>
      <bottom/>
      <diagonal/>
    </border>
    <border>
      <left style="thin">
        <color theme="1" tint="0.499984740745262"/>
      </left>
      <right style="thin">
        <color indexed="64"/>
      </right>
      <top style="thin">
        <color rgb="FF969696"/>
      </top>
      <bottom/>
      <diagonal/>
    </border>
    <border>
      <left/>
      <right style="thin">
        <color indexed="64"/>
      </right>
      <top style="thin">
        <color rgb="FF969696"/>
      </top>
      <bottom style="thin">
        <color rgb="FF969696"/>
      </bottom>
      <diagonal/>
    </border>
    <border>
      <left/>
      <right/>
      <top/>
      <bottom style="thin">
        <color rgb="FF969696"/>
      </bottom>
      <diagonal/>
    </border>
    <border>
      <left style="thin">
        <color rgb="FFC0C0C0"/>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s>
  <cellStyleXfs count="2">
    <xf numFmtId="0" fontId="0" fillId="0" borderId="0"/>
    <xf numFmtId="0" fontId="4" fillId="0" borderId="0" applyNumberFormat="0" applyFill="0" applyBorder="0" applyAlignment="0" applyProtection="0">
      <alignment vertical="top"/>
      <protection locked="0"/>
    </xf>
  </cellStyleXfs>
  <cellXfs count="249">
    <xf numFmtId="0" fontId="0" fillId="0" borderId="0" xfId="0"/>
    <xf numFmtId="0" fontId="0" fillId="2" borderId="0" xfId="0" applyFill="1"/>
    <xf numFmtId="0" fontId="10" fillId="2" borderId="0" xfId="0" applyFont="1" applyFill="1"/>
    <xf numFmtId="0" fontId="0" fillId="2" borderId="0" xfId="0" applyFill="1" applyAlignment="1">
      <alignment horizontal="center"/>
    </xf>
    <xf numFmtId="0" fontId="10" fillId="2" borderId="0" xfId="0" applyFont="1" applyFill="1" applyAlignment="1">
      <alignment horizontal="center"/>
    </xf>
    <xf numFmtId="0" fontId="11" fillId="2" borderId="0" xfId="0" applyFont="1" applyFill="1" applyAlignment="1">
      <alignment horizontal="center"/>
    </xf>
    <xf numFmtId="0" fontId="0" fillId="2" borderId="0" xfId="0" applyFill="1" applyAlignment="1">
      <alignment horizontal="right"/>
    </xf>
    <xf numFmtId="0" fontId="12" fillId="2" borderId="0" xfId="0" applyFont="1" applyFill="1" applyAlignment="1">
      <alignment horizontal="left"/>
    </xf>
    <xf numFmtId="0" fontId="0" fillId="3"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13" fillId="2" borderId="0" xfId="0" applyFont="1" applyFill="1" applyAlignment="1">
      <alignment vertical="center" textRotation="90"/>
    </xf>
    <xf numFmtId="0" fontId="14" fillId="2" borderId="0" xfId="0" applyFont="1" applyFill="1" applyAlignment="1">
      <alignment horizontal="center"/>
    </xf>
    <xf numFmtId="0" fontId="0" fillId="2" borderId="5" xfId="0" applyFill="1" applyBorder="1"/>
    <xf numFmtId="0" fontId="0" fillId="2" borderId="6" xfId="0" applyFill="1" applyBorder="1" applyAlignment="1">
      <alignment horizontal="center"/>
    </xf>
    <xf numFmtId="0" fontId="0" fillId="2" borderId="1" xfId="0" applyFill="1" applyBorder="1"/>
    <xf numFmtId="1" fontId="0" fillId="2" borderId="0" xfId="0" applyNumberFormat="1" applyFill="1"/>
    <xf numFmtId="1" fontId="10" fillId="2" borderId="0" xfId="0" applyNumberFormat="1" applyFont="1" applyFill="1"/>
    <xf numFmtId="0" fontId="0" fillId="2" borderId="0" xfId="0" applyFill="1" applyAlignment="1">
      <alignment horizontal="left"/>
    </xf>
    <xf numFmtId="1" fontId="9" fillId="2" borderId="5" xfId="0" applyNumberFormat="1" applyFont="1" applyFill="1" applyBorder="1" applyAlignment="1">
      <alignment horizontal="center"/>
    </xf>
    <xf numFmtId="0" fontId="10" fillId="2" borderId="0" xfId="0" applyFont="1" applyFill="1" applyAlignment="1">
      <alignment horizontal="left"/>
    </xf>
    <xf numFmtId="0" fontId="15" fillId="2" borderId="0" xfId="0" applyFont="1" applyFill="1"/>
    <xf numFmtId="0" fontId="15" fillId="2" borderId="0" xfId="0" applyFont="1" applyFill="1" applyAlignment="1">
      <alignment horizontal="left"/>
    </xf>
    <xf numFmtId="0" fontId="16" fillId="2" borderId="0" xfId="0" applyFont="1" applyFill="1" applyAlignment="1">
      <alignment horizontal="left"/>
    </xf>
    <xf numFmtId="0" fontId="16" fillId="2" borderId="0" xfId="0" applyFont="1" applyFill="1"/>
    <xf numFmtId="0" fontId="10" fillId="2" borderId="0" xfId="0" applyFont="1" applyFill="1" applyAlignment="1">
      <alignment vertical="center"/>
    </xf>
    <xf numFmtId="0" fontId="10" fillId="2" borderId="0" xfId="0" applyFont="1" applyFill="1" applyAlignment="1">
      <alignment horizontal="left" vertical="center"/>
    </xf>
    <xf numFmtId="0" fontId="15" fillId="2" borderId="0" xfId="0" applyFont="1" applyFill="1" applyAlignment="1">
      <alignment horizontal="center"/>
    </xf>
    <xf numFmtId="0" fontId="2" fillId="2" borderId="0" xfId="0" applyFont="1" applyFill="1"/>
    <xf numFmtId="0" fontId="0" fillId="2" borderId="7" xfId="0" applyFill="1" applyBorder="1"/>
    <xf numFmtId="0" fontId="0" fillId="2" borderId="8" xfId="0" applyFill="1" applyBorder="1"/>
    <xf numFmtId="0" fontId="0" fillId="2" borderId="6" xfId="0" applyFill="1" applyBorder="1"/>
    <xf numFmtId="0" fontId="0" fillId="2" borderId="9" xfId="0" applyFill="1" applyBorder="1"/>
    <xf numFmtId="0" fontId="3" fillId="2" borderId="10" xfId="0" applyFont="1" applyFill="1" applyBorder="1"/>
    <xf numFmtId="0" fontId="3" fillId="2" borderId="11" xfId="0" applyFont="1" applyFill="1" applyBorder="1"/>
    <xf numFmtId="0" fontId="0" fillId="2" borderId="12" xfId="0" applyFill="1" applyBorder="1"/>
    <xf numFmtId="20" fontId="0" fillId="2" borderId="2" xfId="0" quotePrefix="1" applyNumberFormat="1" applyFill="1" applyBorder="1"/>
    <xf numFmtId="14" fontId="0" fillId="2" borderId="0" xfId="0" quotePrefix="1" applyNumberFormat="1" applyFill="1" applyAlignment="1">
      <alignment horizontal="left"/>
    </xf>
    <xf numFmtId="0" fontId="0" fillId="2" borderId="0" xfId="0" applyFill="1" applyAlignment="1">
      <alignment vertical="top" wrapText="1"/>
    </xf>
    <xf numFmtId="0" fontId="0" fillId="2" borderId="0" xfId="0" applyFill="1" applyAlignment="1">
      <alignment vertical="top"/>
    </xf>
    <xf numFmtId="0" fontId="0" fillId="3" borderId="1" xfId="0" applyFill="1" applyBorder="1"/>
    <xf numFmtId="0" fontId="14" fillId="2" borderId="0" xfId="0" applyFont="1" applyFill="1"/>
    <xf numFmtId="0" fontId="17" fillId="2" borderId="0" xfId="0" applyFont="1" applyFill="1"/>
    <xf numFmtId="0" fontId="9" fillId="4" borderId="47" xfId="0" applyFont="1" applyFill="1" applyBorder="1" applyAlignment="1">
      <alignment horizontal="center"/>
    </xf>
    <xf numFmtId="0" fontId="0" fillId="5" borderId="1" xfId="0" applyFill="1" applyBorder="1"/>
    <xf numFmtId="0" fontId="16" fillId="6" borderId="1" xfId="0" applyFont="1" applyFill="1" applyBorder="1" applyAlignment="1">
      <alignment horizontal="center"/>
    </xf>
    <xf numFmtId="0" fontId="16" fillId="6" borderId="13" xfId="0" applyFont="1" applyFill="1" applyBorder="1" applyAlignment="1">
      <alignment horizontal="center"/>
    </xf>
    <xf numFmtId="0" fontId="18" fillId="2" borderId="0" xfId="0" applyFont="1" applyFill="1"/>
    <xf numFmtId="0" fontId="19" fillId="2" borderId="0" xfId="0" applyFont="1" applyFill="1"/>
    <xf numFmtId="1" fontId="9" fillId="7" borderId="1" xfId="0" applyNumberFormat="1" applyFont="1" applyFill="1" applyBorder="1" applyAlignment="1">
      <alignment horizontal="center"/>
    </xf>
    <xf numFmtId="0" fontId="9" fillId="7" borderId="1" xfId="0" applyFont="1" applyFill="1" applyBorder="1" applyAlignment="1">
      <alignment horizontal="center"/>
    </xf>
    <xf numFmtId="0" fontId="0" fillId="8" borderId="47" xfId="0" applyFill="1" applyBorder="1" applyAlignment="1">
      <alignment horizontal="center"/>
    </xf>
    <xf numFmtId="1" fontId="9" fillId="9" borderId="1" xfId="0" applyNumberFormat="1" applyFont="1" applyFill="1" applyBorder="1" applyAlignment="1">
      <alignment horizontal="center"/>
    </xf>
    <xf numFmtId="10" fontId="9" fillId="7" borderId="1" xfId="0" applyNumberFormat="1" applyFont="1" applyFill="1" applyBorder="1" applyAlignment="1">
      <alignment horizontal="center"/>
    </xf>
    <xf numFmtId="0" fontId="20" fillId="2" borderId="0" xfId="0" applyFont="1" applyFill="1"/>
    <xf numFmtId="0" fontId="19" fillId="2" borderId="0" xfId="0" applyFont="1" applyFill="1" applyAlignment="1">
      <alignment horizontal="center"/>
    </xf>
    <xf numFmtId="0" fontId="21" fillId="2" borderId="0" xfId="0" applyFont="1" applyFill="1" applyAlignment="1">
      <alignment horizontal="center"/>
    </xf>
    <xf numFmtId="0" fontId="16" fillId="2" borderId="0" xfId="0" applyFont="1" applyFill="1" applyAlignment="1">
      <alignment horizontal="center"/>
    </xf>
    <xf numFmtId="0" fontId="21" fillId="2" borderId="0" xfId="0" applyFont="1" applyFill="1" applyAlignment="1">
      <alignment horizontal="right"/>
    </xf>
    <xf numFmtId="0" fontId="16" fillId="8" borderId="47" xfId="0" applyFont="1" applyFill="1" applyBorder="1" applyAlignment="1">
      <alignment horizontal="center"/>
    </xf>
    <xf numFmtId="0" fontId="22" fillId="2" borderId="0" xfId="0" applyFont="1" applyFill="1"/>
    <xf numFmtId="0" fontId="21" fillId="2" borderId="0" xfId="0" applyFont="1" applyFill="1"/>
    <xf numFmtId="2" fontId="16" fillId="6" borderId="1" xfId="0" applyNumberFormat="1" applyFont="1" applyFill="1" applyBorder="1" applyAlignment="1">
      <alignment horizontal="center"/>
    </xf>
    <xf numFmtId="0" fontId="20" fillId="2" borderId="0" xfId="0" applyFont="1" applyFill="1" applyAlignment="1">
      <alignment horizontal="left"/>
    </xf>
    <xf numFmtId="0" fontId="16" fillId="2" borderId="0" xfId="0" applyFont="1" applyFill="1" applyAlignment="1">
      <alignment horizontal="right"/>
    </xf>
    <xf numFmtId="0" fontId="18" fillId="2" borderId="0" xfId="0" applyFont="1" applyFill="1" applyAlignment="1">
      <alignment horizontal="center"/>
    </xf>
    <xf numFmtId="2" fontId="9" fillId="7" borderId="1" xfId="0" applyNumberFormat="1" applyFont="1" applyFill="1" applyBorder="1" applyAlignment="1">
      <alignment horizontal="center"/>
    </xf>
    <xf numFmtId="1" fontId="9" fillId="7" borderId="1" xfId="0" applyNumberFormat="1" applyFont="1" applyFill="1" applyBorder="1"/>
    <xf numFmtId="2" fontId="19" fillId="2" borderId="0" xfId="0" applyNumberFormat="1" applyFont="1" applyFill="1" applyAlignment="1">
      <alignment horizontal="center"/>
    </xf>
    <xf numFmtId="0" fontId="16" fillId="6" borderId="14" xfId="0" applyFont="1" applyFill="1" applyBorder="1" applyAlignment="1">
      <alignment horizontal="left"/>
    </xf>
    <xf numFmtId="0" fontId="16" fillId="6" borderId="15" xfId="0" applyFont="1" applyFill="1" applyBorder="1" applyAlignment="1">
      <alignment horizontal="left"/>
    </xf>
    <xf numFmtId="2" fontId="16" fillId="2" borderId="0" xfId="0" applyNumberFormat="1" applyFont="1" applyFill="1" applyAlignment="1">
      <alignment horizontal="center"/>
    </xf>
    <xf numFmtId="0" fontId="19" fillId="2" borderId="7" xfId="0" applyFont="1" applyFill="1" applyBorder="1"/>
    <xf numFmtId="0" fontId="16" fillId="2" borderId="5" xfId="0" applyFont="1" applyFill="1" applyBorder="1"/>
    <xf numFmtId="0" fontId="19" fillId="2" borderId="0" xfId="0" applyFont="1" applyFill="1" applyAlignment="1">
      <alignment horizontal="center" vertical="center" wrapText="1"/>
    </xf>
    <xf numFmtId="0" fontId="16" fillId="2" borderId="2" xfId="0" quotePrefix="1" applyFont="1" applyFill="1" applyBorder="1"/>
    <xf numFmtId="0" fontId="16" fillId="2" borderId="2" xfId="0" applyFont="1" applyFill="1" applyBorder="1"/>
    <xf numFmtId="0" fontId="16" fillId="2" borderId="16" xfId="0" applyFont="1" applyFill="1" applyBorder="1" applyAlignment="1">
      <alignment horizontal="center"/>
    </xf>
    <xf numFmtId="2" fontId="18" fillId="2" borderId="0" xfId="0" applyNumberFormat="1" applyFont="1" applyFill="1" applyAlignment="1">
      <alignment horizontal="center"/>
    </xf>
    <xf numFmtId="0" fontId="16" fillId="6" borderId="48" xfId="0" applyFont="1" applyFill="1" applyBorder="1"/>
    <xf numFmtId="0" fontId="16" fillId="6" borderId="49" xfId="0" applyFont="1" applyFill="1" applyBorder="1"/>
    <xf numFmtId="0" fontId="16" fillId="6" borderId="50" xfId="0" applyFont="1" applyFill="1" applyBorder="1" applyAlignment="1">
      <alignment horizontal="center"/>
    </xf>
    <xf numFmtId="0" fontId="16" fillId="6" borderId="51" xfId="0" applyFont="1" applyFill="1" applyBorder="1" applyAlignment="1">
      <alignment horizontal="center"/>
    </xf>
    <xf numFmtId="0" fontId="16" fillId="6" borderId="52" xfId="0" applyFont="1" applyFill="1" applyBorder="1" applyAlignment="1">
      <alignment horizontal="center"/>
    </xf>
    <xf numFmtId="0" fontId="16" fillId="6" borderId="53" xfId="0" applyFont="1" applyFill="1" applyBorder="1" applyAlignment="1">
      <alignment horizontal="center"/>
    </xf>
    <xf numFmtId="2" fontId="9" fillId="7" borderId="50" xfId="0" applyNumberFormat="1" applyFont="1" applyFill="1" applyBorder="1" applyAlignment="1">
      <alignment horizontal="center"/>
    </xf>
    <xf numFmtId="0" fontId="9" fillId="7" borderId="50" xfId="0" applyFont="1" applyFill="1" applyBorder="1" applyAlignment="1">
      <alignment horizontal="center"/>
    </xf>
    <xf numFmtId="0" fontId="16" fillId="6" borderId="54" xfId="0" applyFont="1" applyFill="1" applyBorder="1" applyAlignment="1">
      <alignment horizontal="center"/>
    </xf>
    <xf numFmtId="0" fontId="16" fillId="6" borderId="55" xfId="0" applyFont="1" applyFill="1" applyBorder="1" applyAlignment="1">
      <alignment horizontal="center"/>
    </xf>
    <xf numFmtId="0" fontId="16" fillId="6" borderId="56" xfId="0" applyFont="1" applyFill="1" applyBorder="1" applyAlignment="1">
      <alignment horizontal="center"/>
    </xf>
    <xf numFmtId="0" fontId="9" fillId="9" borderId="16" xfId="0" applyFont="1" applyFill="1" applyBorder="1" applyAlignment="1">
      <alignment horizontal="center"/>
    </xf>
    <xf numFmtId="0" fontId="9" fillId="9" borderId="17" xfId="0" applyFont="1" applyFill="1" applyBorder="1" applyAlignment="1">
      <alignment horizontal="center"/>
    </xf>
    <xf numFmtId="0" fontId="9" fillId="9" borderId="1" xfId="0" applyFont="1" applyFill="1" applyBorder="1" applyAlignment="1">
      <alignment horizontal="center"/>
    </xf>
    <xf numFmtId="1" fontId="9" fillId="9" borderId="16" xfId="0" applyNumberFormat="1" applyFont="1" applyFill="1" applyBorder="1" applyAlignment="1">
      <alignment horizontal="center"/>
    </xf>
    <xf numFmtId="1" fontId="9" fillId="9" borderId="17" xfId="0" applyNumberFormat="1" applyFont="1" applyFill="1" applyBorder="1" applyAlignment="1">
      <alignment horizontal="center"/>
    </xf>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0" fontId="16" fillId="6" borderId="57" xfId="0" applyFont="1" applyFill="1" applyBorder="1" applyAlignment="1">
      <alignment horizontal="center"/>
    </xf>
    <xf numFmtId="0" fontId="16" fillId="6" borderId="58" xfId="0" applyFont="1" applyFill="1" applyBorder="1" applyAlignment="1">
      <alignment horizontal="center"/>
    </xf>
    <xf numFmtId="0" fontId="16" fillId="6" borderId="59" xfId="0" applyFont="1" applyFill="1" applyBorder="1" applyAlignment="1">
      <alignment horizontal="center"/>
    </xf>
    <xf numFmtId="0" fontId="16" fillId="6" borderId="48" xfId="0" applyFont="1" applyFill="1" applyBorder="1" applyAlignment="1">
      <alignment horizontal="center"/>
    </xf>
    <xf numFmtId="2" fontId="9" fillId="7" borderId="60" xfId="0" applyNumberFormat="1" applyFont="1" applyFill="1" applyBorder="1" applyAlignment="1">
      <alignment horizontal="center"/>
    </xf>
    <xf numFmtId="0" fontId="16" fillId="2" borderId="1" xfId="0" applyFont="1" applyFill="1" applyBorder="1"/>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9" fillId="2" borderId="15" xfId="0" applyFont="1" applyFill="1" applyBorder="1" applyAlignment="1">
      <alignment horizontal="center"/>
    </xf>
    <xf numFmtId="0" fontId="19" fillId="2" borderId="0" xfId="0" applyFont="1" applyFill="1" applyAlignment="1">
      <alignment horizontal="center" vertical="center"/>
    </xf>
    <xf numFmtId="0" fontId="16" fillId="2" borderId="1" xfId="0" applyFont="1" applyFill="1" applyBorder="1" applyAlignment="1">
      <alignment vertical="center"/>
    </xf>
    <xf numFmtId="2" fontId="9" fillId="9" borderId="1" xfId="0" applyNumberFormat="1" applyFont="1" applyFill="1" applyBorder="1" applyAlignment="1">
      <alignment horizontal="center"/>
    </xf>
    <xf numFmtId="2" fontId="9" fillId="9" borderId="17" xfId="0" applyNumberFormat="1" applyFont="1" applyFill="1" applyBorder="1" applyAlignment="1">
      <alignment horizontal="center"/>
    </xf>
    <xf numFmtId="2" fontId="23" fillId="9" borderId="18" xfId="0" applyNumberFormat="1" applyFont="1" applyFill="1" applyBorder="1" applyAlignment="1">
      <alignment horizontal="center"/>
    </xf>
    <xf numFmtId="2" fontId="9" fillId="9" borderId="1" xfId="0" applyNumberFormat="1" applyFont="1" applyFill="1" applyBorder="1"/>
    <xf numFmtId="2" fontId="23" fillId="9" borderId="18" xfId="0" applyNumberFormat="1" applyFont="1" applyFill="1" applyBorder="1" applyAlignment="1">
      <alignment horizontal="center" vertical="center"/>
    </xf>
    <xf numFmtId="2" fontId="9" fillId="9" borderId="1" xfId="0" applyNumberFormat="1" applyFont="1" applyFill="1" applyBorder="1" applyAlignment="1">
      <alignment horizontal="center" vertical="center"/>
    </xf>
    <xf numFmtId="2" fontId="9" fillId="9" borderId="14" xfId="0" applyNumberFormat="1" applyFont="1" applyFill="1" applyBorder="1" applyAlignment="1">
      <alignment horizontal="center" vertical="center"/>
    </xf>
    <xf numFmtId="0" fontId="24" fillId="2" borderId="0" xfId="0" applyFont="1" applyFill="1"/>
    <xf numFmtId="0" fontId="24" fillId="2" borderId="0" xfId="0" applyFont="1" applyFill="1" applyAlignment="1">
      <alignment horizontal="center"/>
    </xf>
    <xf numFmtId="0" fontId="24" fillId="2" borderId="0" xfId="0" applyFont="1" applyFill="1" applyAlignment="1">
      <alignment vertical="center"/>
    </xf>
    <xf numFmtId="0" fontId="24" fillId="2" borderId="0" xfId="0" applyFont="1" applyFill="1" applyAlignment="1">
      <alignment horizontal="left"/>
    </xf>
    <xf numFmtId="0" fontId="24" fillId="2" borderId="0" xfId="0" quotePrefix="1" applyFont="1" applyFill="1" applyAlignment="1">
      <alignment horizontal="center"/>
    </xf>
    <xf numFmtId="0" fontId="24" fillId="2" borderId="0" xfId="0" quotePrefix="1" applyFont="1" applyFill="1"/>
    <xf numFmtId="0" fontId="24" fillId="2" borderId="0" xfId="0" applyFont="1" applyFill="1" applyAlignment="1">
      <alignment horizontal="right" vertical="center"/>
    </xf>
    <xf numFmtId="0" fontId="24" fillId="2" borderId="0" xfId="0" quotePrefix="1" applyFont="1" applyFill="1" applyAlignment="1">
      <alignment horizontal="left"/>
    </xf>
    <xf numFmtId="0" fontId="25" fillId="2" borderId="0" xfId="0" applyFont="1" applyFill="1" applyAlignment="1">
      <alignment vertical="center" wrapText="1"/>
    </xf>
    <xf numFmtId="0" fontId="0" fillId="8" borderId="47" xfId="0" applyFill="1" applyBorder="1" applyAlignment="1">
      <alignment horizontal="center" vertical="center"/>
    </xf>
    <xf numFmtId="1" fontId="26" fillId="9" borderId="1" xfId="0" applyNumberFormat="1" applyFont="1" applyFill="1" applyBorder="1" applyAlignment="1">
      <alignment horizontal="center" vertical="center"/>
    </xf>
    <xf numFmtId="0" fontId="0" fillId="3" borderId="19" xfId="0" applyFill="1" applyBorder="1" applyAlignment="1">
      <alignment horizontal="center"/>
    </xf>
    <xf numFmtId="0" fontId="10" fillId="2" borderId="19" xfId="0" applyFont="1" applyFill="1" applyBorder="1" applyAlignment="1">
      <alignment horizontal="right"/>
    </xf>
    <xf numFmtId="0" fontId="10" fillId="2" borderId="19" xfId="0" applyFont="1" applyFill="1" applyBorder="1" applyAlignment="1">
      <alignment horizontal="center"/>
    </xf>
    <xf numFmtId="0" fontId="0" fillId="3" borderId="20" xfId="0" applyFill="1" applyBorder="1" applyAlignment="1">
      <alignment horizontal="center"/>
    </xf>
    <xf numFmtId="0" fontId="10" fillId="2" borderId="21" xfId="0" applyFont="1" applyFill="1" applyBorder="1" applyAlignment="1">
      <alignment horizontal="center"/>
    </xf>
    <xf numFmtId="0" fontId="10" fillId="3" borderId="19" xfId="0" applyFont="1" applyFill="1" applyBorder="1" applyAlignment="1">
      <alignment horizontal="center" vertical="center"/>
    </xf>
    <xf numFmtId="0" fontId="0" fillId="2" borderId="4" xfId="0" applyFill="1" applyBorder="1" applyAlignment="1">
      <alignment horizontal="center"/>
    </xf>
    <xf numFmtId="0" fontId="27" fillId="10" borderId="22" xfId="0" applyFont="1" applyFill="1" applyBorder="1" applyAlignment="1">
      <alignment horizontal="center"/>
    </xf>
    <xf numFmtId="0" fontId="27" fillId="10" borderId="23" xfId="0" applyFont="1" applyFill="1" applyBorder="1" applyAlignment="1">
      <alignment horizontal="center"/>
    </xf>
    <xf numFmtId="0" fontId="27" fillId="10" borderId="24" xfId="0" applyFont="1" applyFill="1" applyBorder="1" applyAlignment="1">
      <alignment horizontal="center"/>
    </xf>
    <xf numFmtId="0" fontId="0" fillId="2" borderId="25" xfId="0" applyFill="1" applyBorder="1"/>
    <xf numFmtId="0" fontId="0" fillId="2" borderId="26" xfId="0" applyFill="1" applyBorder="1" applyAlignment="1">
      <alignment horizontal="center"/>
    </xf>
    <xf numFmtId="0" fontId="0" fillId="2" borderId="27" xfId="0" applyFill="1" applyBorder="1"/>
    <xf numFmtId="0" fontId="0" fillId="2" borderId="27" xfId="0" applyFill="1" applyBorder="1" applyAlignment="1">
      <alignment horizontal="center"/>
    </xf>
    <xf numFmtId="0" fontId="2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xf>
    <xf numFmtId="0" fontId="24" fillId="2" borderId="0" xfId="0" applyFont="1" applyFill="1" applyAlignment="1">
      <alignment horizontal="left" vertical="center"/>
    </xf>
    <xf numFmtId="0" fontId="16" fillId="2" borderId="0" xfId="0" applyFont="1" applyFill="1" applyAlignment="1">
      <alignment vertical="center"/>
    </xf>
    <xf numFmtId="0" fontId="28" fillId="2" borderId="0" xfId="0" applyFont="1" applyFill="1"/>
    <xf numFmtId="0" fontId="16" fillId="2" borderId="0" xfId="0" applyFont="1" applyFill="1" applyAlignment="1">
      <alignment shrinkToFit="1"/>
    </xf>
    <xf numFmtId="0" fontId="27" fillId="10" borderId="28" xfId="0" applyFont="1" applyFill="1" applyBorder="1" applyAlignment="1">
      <alignment horizontal="center"/>
    </xf>
    <xf numFmtId="0" fontId="27" fillId="10" borderId="29" xfId="0" applyFont="1" applyFill="1" applyBorder="1" applyAlignment="1">
      <alignment horizontal="center"/>
    </xf>
    <xf numFmtId="0" fontId="27" fillId="10" borderId="30" xfId="0" applyFont="1" applyFill="1" applyBorder="1" applyAlignment="1">
      <alignment horizontal="center"/>
    </xf>
    <xf numFmtId="0" fontId="0" fillId="2" borderId="31" xfId="0" applyFill="1" applyBorder="1"/>
    <xf numFmtId="0" fontId="0" fillId="2" borderId="19" xfId="0" applyFill="1" applyBorder="1" applyAlignment="1">
      <alignment horizontal="center"/>
    </xf>
    <xf numFmtId="0" fontId="0" fillId="2" borderId="32" xfId="0" applyFill="1" applyBorder="1" applyAlignment="1">
      <alignment horizontal="center"/>
    </xf>
    <xf numFmtId="0" fontId="0" fillId="2" borderId="33" xfId="0" applyFill="1" applyBorder="1"/>
    <xf numFmtId="0" fontId="0" fillId="2" borderId="34" xfId="0" applyFill="1" applyBorder="1" applyAlignment="1">
      <alignment horizontal="center"/>
    </xf>
    <xf numFmtId="0" fontId="0" fillId="2" borderId="35" xfId="0" applyFill="1" applyBorder="1" applyAlignment="1">
      <alignment horizontal="center"/>
    </xf>
    <xf numFmtId="0" fontId="10" fillId="3" borderId="19" xfId="0" applyFont="1" applyFill="1" applyBorder="1" applyAlignment="1">
      <alignment horizontal="center"/>
    </xf>
    <xf numFmtId="0" fontId="0" fillId="2" borderId="2" xfId="0" quotePrefix="1" applyFill="1" applyBorder="1"/>
    <xf numFmtId="14" fontId="0" fillId="2" borderId="0" xfId="0" applyNumberFormat="1" applyFill="1" applyAlignment="1">
      <alignment horizontal="left"/>
    </xf>
    <xf numFmtId="164" fontId="9" fillId="9" borderId="1" xfId="0" applyNumberFormat="1" applyFont="1" applyFill="1" applyBorder="1" applyAlignment="1">
      <alignment horizontal="center"/>
    </xf>
    <xf numFmtId="164" fontId="9" fillId="9" borderId="17" xfId="0" applyNumberFormat="1" applyFont="1" applyFill="1" applyBorder="1" applyAlignment="1">
      <alignment horizontal="center"/>
    </xf>
    <xf numFmtId="0" fontId="0" fillId="2" borderId="0" xfId="0" applyFill="1" applyAlignment="1">
      <alignment horizontal="justify" vertical="top" wrapText="1"/>
    </xf>
    <xf numFmtId="0" fontId="0" fillId="2" borderId="0" xfId="0" applyFill="1" applyAlignment="1">
      <alignment horizontal="justify" vertical="top"/>
    </xf>
    <xf numFmtId="2" fontId="24" fillId="10" borderId="19" xfId="0" applyNumberFormat="1" applyFont="1" applyFill="1" applyBorder="1" applyAlignment="1">
      <alignment horizontal="center" vertical="center"/>
    </xf>
    <xf numFmtId="1" fontId="24" fillId="10" borderId="19" xfId="0" applyNumberFormat="1" applyFont="1" applyFill="1" applyBorder="1" applyAlignment="1">
      <alignment horizontal="center" vertical="center"/>
    </xf>
    <xf numFmtId="0" fontId="24" fillId="10" borderId="19" xfId="0" applyFont="1" applyFill="1" applyBorder="1" applyAlignment="1">
      <alignment horizontal="center" vertical="center"/>
    </xf>
    <xf numFmtId="0" fontId="24" fillId="2" borderId="0" xfId="0" quotePrefix="1" applyFont="1" applyFill="1" applyAlignment="1">
      <alignment horizontal="center" vertical="center"/>
    </xf>
    <xf numFmtId="0" fontId="25" fillId="2" borderId="0" xfId="0" applyFont="1" applyFill="1" applyAlignment="1">
      <alignment horizontal="center" vertical="center" wrapText="1"/>
    </xf>
    <xf numFmtId="2" fontId="24" fillId="2" borderId="19" xfId="0" applyNumberFormat="1" applyFont="1" applyFill="1" applyBorder="1" applyAlignment="1">
      <alignment horizontal="center" vertical="center" shrinkToFit="1"/>
    </xf>
    <xf numFmtId="0" fontId="24" fillId="2" borderId="19" xfId="0" applyFont="1" applyFill="1" applyBorder="1" applyAlignment="1">
      <alignment horizontal="center" vertical="center" shrinkToFit="1"/>
    </xf>
    <xf numFmtId="0" fontId="24" fillId="2" borderId="0" xfId="0" applyFont="1" applyFill="1" applyAlignment="1">
      <alignment horizontal="center" vertical="center"/>
    </xf>
    <xf numFmtId="0" fontId="24" fillId="10" borderId="19" xfId="0" applyFont="1" applyFill="1" applyBorder="1" applyAlignment="1">
      <alignment horizontal="center" vertical="center" shrinkToFit="1"/>
    </xf>
    <xf numFmtId="0" fontId="29" fillId="2" borderId="0" xfId="0" applyFont="1" applyFill="1" applyAlignment="1">
      <alignment horizontal="center"/>
    </xf>
    <xf numFmtId="0" fontId="24" fillId="10" borderId="20" xfId="0" applyFont="1" applyFill="1" applyBorder="1" applyAlignment="1">
      <alignment horizontal="center"/>
    </xf>
    <xf numFmtId="0" fontId="24" fillId="10" borderId="36" xfId="0" applyFont="1" applyFill="1" applyBorder="1" applyAlignment="1">
      <alignment horizontal="center"/>
    </xf>
    <xf numFmtId="0" fontId="24" fillId="10" borderId="37" xfId="0" applyFont="1" applyFill="1" applyBorder="1" applyAlignment="1">
      <alignment horizontal="center"/>
    </xf>
    <xf numFmtId="0" fontId="24" fillId="2" borderId="38" xfId="0" applyFont="1" applyFill="1" applyBorder="1" applyAlignment="1">
      <alignment horizontal="center"/>
    </xf>
    <xf numFmtId="0" fontId="24" fillId="2" borderId="39" xfId="0" applyFont="1" applyFill="1" applyBorder="1" applyAlignment="1">
      <alignment horizontal="center"/>
    </xf>
    <xf numFmtId="0" fontId="24" fillId="2" borderId="40" xfId="0" applyFont="1" applyFill="1" applyBorder="1" applyAlignment="1">
      <alignment horizontal="center"/>
    </xf>
    <xf numFmtId="2" fontId="24" fillId="10" borderId="19" xfId="0" applyNumberFormat="1" applyFont="1" applyFill="1" applyBorder="1" applyAlignment="1">
      <alignment horizontal="center"/>
    </xf>
    <xf numFmtId="0" fontId="24" fillId="10" borderId="19" xfId="0" applyFont="1" applyFill="1" applyBorder="1" applyAlignment="1">
      <alignment horizontal="center"/>
    </xf>
    <xf numFmtId="2" fontId="24" fillId="2" borderId="19" xfId="0" applyNumberFormat="1" applyFont="1" applyFill="1" applyBorder="1" applyAlignment="1">
      <alignment horizontal="center"/>
    </xf>
    <xf numFmtId="0" fontId="24" fillId="2" borderId="19" xfId="0" applyFont="1" applyFill="1" applyBorder="1" applyAlignment="1">
      <alignment horizontal="center"/>
    </xf>
    <xf numFmtId="0" fontId="24" fillId="2" borderId="0" xfId="0" applyFont="1" applyFill="1" applyAlignment="1">
      <alignment horizontal="center"/>
    </xf>
    <xf numFmtId="2" fontId="30" fillId="11" borderId="41" xfId="0" applyNumberFormat="1" applyFont="1" applyFill="1" applyBorder="1" applyAlignment="1">
      <alignment horizontal="center"/>
    </xf>
    <xf numFmtId="0" fontId="30" fillId="11" borderId="42" xfId="0" applyFont="1" applyFill="1" applyBorder="1" applyAlignment="1">
      <alignment horizontal="center"/>
    </xf>
    <xf numFmtId="0" fontId="30" fillId="11" borderId="43" xfId="0" applyFont="1" applyFill="1" applyBorder="1" applyAlignment="1">
      <alignment horizontal="center"/>
    </xf>
    <xf numFmtId="0" fontId="31" fillId="2" borderId="0" xfId="0" applyFont="1" applyFill="1" applyAlignment="1">
      <alignment horizontal="center" vertical="center" textRotation="90"/>
    </xf>
    <xf numFmtId="0" fontId="31" fillId="2" borderId="0" xfId="0" applyFont="1" applyFill="1" applyAlignment="1">
      <alignment horizontal="center" vertical="center"/>
    </xf>
    <xf numFmtId="0" fontId="16" fillId="10" borderId="19" xfId="0" applyFont="1" applyFill="1" applyBorder="1" applyAlignment="1">
      <alignment vertical="center" shrinkToFit="1"/>
    </xf>
    <xf numFmtId="1" fontId="32" fillId="2" borderId="61" xfId="0" applyNumberFormat="1" applyFont="1" applyFill="1" applyBorder="1" applyAlignment="1">
      <alignment horizontal="right"/>
    </xf>
    <xf numFmtId="0" fontId="32" fillId="2" borderId="61" xfId="0" applyFont="1" applyFill="1" applyBorder="1" applyAlignment="1">
      <alignment horizontal="right"/>
    </xf>
    <xf numFmtId="2" fontId="24" fillId="2" borderId="19" xfId="0" applyNumberFormat="1" applyFont="1" applyFill="1" applyBorder="1" applyAlignment="1">
      <alignment horizontal="center" vertical="center"/>
    </xf>
    <xf numFmtId="0" fontId="24" fillId="2" borderId="19" xfId="0" applyFont="1" applyFill="1" applyBorder="1" applyAlignment="1">
      <alignment horizontal="center" vertical="center"/>
    </xf>
    <xf numFmtId="0" fontId="24" fillId="2" borderId="0" xfId="0" quotePrefix="1" applyFont="1" applyFill="1" applyAlignment="1">
      <alignment horizontal="center"/>
    </xf>
    <xf numFmtId="0" fontId="24" fillId="11" borderId="14" xfId="0" applyFont="1" applyFill="1" applyBorder="1" applyAlignment="1">
      <alignment horizontal="center"/>
    </xf>
    <xf numFmtId="0" fontId="24" fillId="11" borderId="44" xfId="0" applyFont="1" applyFill="1" applyBorder="1" applyAlignment="1">
      <alignment horizontal="center"/>
    </xf>
    <xf numFmtId="0" fontId="24" fillId="11" borderId="15" xfId="0" applyFont="1" applyFill="1" applyBorder="1" applyAlignment="1">
      <alignment horizontal="center"/>
    </xf>
    <xf numFmtId="0" fontId="22" fillId="2" borderId="0" xfId="0" applyFont="1" applyFill="1" applyAlignment="1">
      <alignment horizontal="center"/>
    </xf>
    <xf numFmtId="0" fontId="0" fillId="8" borderId="62" xfId="0" applyFill="1" applyBorder="1" applyAlignment="1">
      <alignment horizontal="center" vertical="center"/>
    </xf>
    <xf numFmtId="0" fontId="0" fillId="8" borderId="0" xfId="0" applyFill="1" applyAlignment="1">
      <alignment horizontal="center" vertical="center"/>
    </xf>
    <xf numFmtId="0" fontId="13" fillId="2" borderId="0" xfId="0" applyFont="1" applyFill="1" applyAlignment="1">
      <alignment horizontal="center" vertical="center" textRotation="90"/>
    </xf>
    <xf numFmtId="0" fontId="27" fillId="2" borderId="0" xfId="0" applyFont="1" applyFill="1" applyAlignment="1">
      <alignment horizontal="center"/>
    </xf>
    <xf numFmtId="0" fontId="0" fillId="3" borderId="19" xfId="0" applyFill="1" applyBorder="1" applyAlignment="1">
      <alignment horizontal="center"/>
    </xf>
    <xf numFmtId="0" fontId="10" fillId="2" borderId="0" xfId="0" applyFont="1" applyFill="1" applyAlignment="1">
      <alignment horizontal="center"/>
    </xf>
    <xf numFmtId="0" fontId="0" fillId="2" borderId="19" xfId="0" applyFill="1" applyBorder="1" applyAlignment="1">
      <alignment horizontal="center" vertical="center" wrapText="1"/>
    </xf>
    <xf numFmtId="0" fontId="10" fillId="3" borderId="19" xfId="0" applyFont="1" applyFill="1" applyBorder="1" applyAlignment="1">
      <alignment horizontal="center"/>
    </xf>
    <xf numFmtId="0" fontId="10" fillId="2" borderId="20" xfId="0" applyFont="1" applyFill="1" applyBorder="1" applyAlignment="1">
      <alignment horizontal="right"/>
    </xf>
    <xf numFmtId="0" fontId="10" fillId="2" borderId="36" xfId="0" applyFont="1" applyFill="1" applyBorder="1" applyAlignment="1">
      <alignment horizontal="right"/>
    </xf>
    <xf numFmtId="0" fontId="10" fillId="2" borderId="37" xfId="0" applyFont="1" applyFill="1" applyBorder="1" applyAlignment="1">
      <alignment horizontal="right"/>
    </xf>
    <xf numFmtId="0" fontId="0" fillId="2" borderId="19" xfId="0" applyFill="1" applyBorder="1" applyAlignment="1">
      <alignment horizontal="center" vertical="center"/>
    </xf>
    <xf numFmtId="0" fontId="14" fillId="2" borderId="0" xfId="0" applyFont="1" applyFill="1" applyAlignment="1">
      <alignment horizontal="center"/>
    </xf>
    <xf numFmtId="0" fontId="16" fillId="6" borderId="14" xfId="0" applyFont="1" applyFill="1" applyBorder="1" applyAlignment="1">
      <alignment horizontal="center"/>
    </xf>
    <xf numFmtId="0" fontId="16" fillId="6" borderId="15" xfId="0" applyFont="1" applyFill="1" applyBorder="1" applyAlignment="1">
      <alignment horizontal="center"/>
    </xf>
    <xf numFmtId="0" fontId="16" fillId="6" borderId="1" xfId="0" applyFont="1" applyFill="1" applyBorder="1" applyAlignment="1">
      <alignment horizontal="center"/>
    </xf>
    <xf numFmtId="0" fontId="18" fillId="2" borderId="0" xfId="0" applyFont="1" applyFill="1" applyAlignment="1">
      <alignment horizontal="center" vertical="center"/>
    </xf>
    <xf numFmtId="0" fontId="16" fillId="8" borderId="63" xfId="0" applyFont="1" applyFill="1" applyBorder="1" applyAlignment="1">
      <alignment horizontal="center"/>
    </xf>
    <xf numFmtId="0" fontId="16" fillId="8" borderId="64" xfId="0" applyFont="1" applyFill="1" applyBorder="1" applyAlignment="1">
      <alignment horizontal="center"/>
    </xf>
    <xf numFmtId="0" fontId="16" fillId="8" borderId="65" xfId="0" applyFont="1" applyFill="1" applyBorder="1" applyAlignment="1">
      <alignment horizontal="center"/>
    </xf>
    <xf numFmtId="0" fontId="19" fillId="2" borderId="0" xfId="0" applyFont="1" applyFill="1" applyAlignment="1">
      <alignment horizontal="center"/>
    </xf>
    <xf numFmtId="0" fontId="18" fillId="2" borderId="0" xfId="0" applyFont="1" applyFill="1" applyAlignment="1">
      <alignment horizontal="center"/>
    </xf>
    <xf numFmtId="0" fontId="19" fillId="2" borderId="0" xfId="0" applyFont="1" applyFill="1" applyAlignment="1">
      <alignment horizontal="center" wrapText="1"/>
    </xf>
    <xf numFmtId="0" fontId="16" fillId="8" borderId="66" xfId="0" applyFont="1" applyFill="1" applyBorder="1" applyAlignment="1">
      <alignment horizontal="center" vertical="center" wrapText="1"/>
    </xf>
    <xf numFmtId="0" fontId="16" fillId="8" borderId="67" xfId="0" applyFont="1" applyFill="1" applyBorder="1" applyAlignment="1">
      <alignment horizontal="center" vertical="center" wrapText="1"/>
    </xf>
    <xf numFmtId="0" fontId="11" fillId="2" borderId="0" xfId="0" applyFont="1" applyFill="1" applyAlignment="1">
      <alignment horizontal="center" wrapText="1"/>
    </xf>
    <xf numFmtId="0" fontId="21" fillId="2" borderId="17" xfId="0" applyFont="1" applyFill="1" applyBorder="1" applyAlignment="1">
      <alignment horizontal="center" vertical="center" wrapText="1"/>
    </xf>
    <xf numFmtId="0" fontId="21" fillId="2" borderId="16" xfId="0" applyFont="1" applyFill="1" applyBorder="1" applyAlignment="1">
      <alignment horizontal="center" vertical="center" wrapText="1"/>
    </xf>
    <xf numFmtId="2" fontId="19" fillId="2" borderId="7" xfId="0" applyNumberFormat="1" applyFont="1" applyFill="1" applyBorder="1" applyAlignment="1">
      <alignment horizontal="center" vertical="center" wrapText="1"/>
    </xf>
    <xf numFmtId="2" fontId="19" fillId="2" borderId="2" xfId="0" applyNumberFormat="1" applyFont="1" applyFill="1" applyBorder="1" applyAlignment="1">
      <alignment horizontal="center" vertical="center" wrapText="1"/>
    </xf>
    <xf numFmtId="0" fontId="18" fillId="2" borderId="1" xfId="0" applyFont="1" applyFill="1" applyBorder="1" applyAlignment="1">
      <alignment horizontal="center"/>
    </xf>
    <xf numFmtId="0" fontId="19" fillId="2" borderId="1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1" fillId="2" borderId="17" xfId="0" applyFont="1" applyFill="1" applyBorder="1" applyAlignment="1">
      <alignment horizontal="center" wrapText="1"/>
    </xf>
    <xf numFmtId="0" fontId="21" fillId="2" borderId="16" xfId="0" applyFont="1" applyFill="1" applyBorder="1" applyAlignment="1">
      <alignment horizontal="center" wrapText="1"/>
    </xf>
    <xf numFmtId="0" fontId="16" fillId="6" borderId="14" xfId="0" applyFont="1" applyFill="1" applyBorder="1" applyAlignment="1">
      <alignment horizontal="left"/>
    </xf>
    <xf numFmtId="0" fontId="16" fillId="6" borderId="15" xfId="0" applyFont="1" applyFill="1" applyBorder="1" applyAlignment="1">
      <alignment horizontal="left"/>
    </xf>
    <xf numFmtId="0" fontId="21" fillId="2" borderId="0" xfId="0" applyFont="1" applyFill="1" applyAlignment="1">
      <alignment horizontal="center"/>
    </xf>
    <xf numFmtId="0" fontId="18" fillId="2" borderId="0" xfId="0" applyFont="1" applyFill="1" applyAlignment="1">
      <alignment horizontal="left"/>
    </xf>
    <xf numFmtId="0" fontId="0" fillId="8" borderId="63" xfId="0" applyFill="1" applyBorder="1" applyAlignment="1">
      <alignment horizontal="center"/>
    </xf>
    <xf numFmtId="0" fontId="0" fillId="8" borderId="64" xfId="0" applyFill="1" applyBorder="1" applyAlignment="1">
      <alignment horizontal="center"/>
    </xf>
    <xf numFmtId="0" fontId="0" fillId="8" borderId="65" xfId="0" applyFill="1" applyBorder="1" applyAlignment="1">
      <alignment horizont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3" fillId="2" borderId="0" xfId="0" applyFont="1" applyFill="1" applyBorder="1"/>
    <xf numFmtId="0" fontId="0" fillId="2" borderId="0" xfId="0" applyFill="1" applyBorder="1"/>
    <xf numFmtId="0" fontId="4" fillId="2" borderId="0" xfId="1" applyFill="1" applyBorder="1" applyAlignment="1" applyProtection="1"/>
    <xf numFmtId="0" fontId="4" fillId="2" borderId="0" xfId="1" applyFont="1" applyFill="1" applyBorder="1" applyAlignment="1" applyProtection="1"/>
    <xf numFmtId="14" fontId="0" fillId="2" borderId="0" xfId="0" applyNumberFormat="1" applyFill="1" applyBorder="1" applyAlignment="1">
      <alignment horizontal="left"/>
    </xf>
  </cellXfs>
  <cellStyles count="2">
    <cellStyle name="Collegamento ipertestuale" xfId="1" builtinId="8"/>
    <cellStyle name="Normale" xfId="0" builtinId="0"/>
  </cellStyles>
  <dxfs count="100">
    <dxf>
      <font>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FF0000"/>
        </patternFill>
      </fill>
    </dxf>
    <dxf>
      <font>
        <color theme="0"/>
      </font>
      <fill>
        <patternFill>
          <bgColor theme="0"/>
        </patternFill>
      </fill>
      <border>
        <left/>
        <right/>
        <top/>
        <bottom/>
      </border>
    </dxf>
    <dxf>
      <font>
        <color theme="0"/>
      </font>
      <fill>
        <patternFill>
          <bgColor rgb="FFFF0000"/>
        </patternFill>
      </fill>
    </dxf>
    <dxf>
      <font>
        <color theme="0"/>
      </font>
      <fill>
        <patternFill>
          <bgColor theme="0"/>
        </patternFill>
      </fill>
      <border>
        <left/>
        <right/>
        <top/>
        <bottom/>
      </border>
    </dxf>
    <dxf>
      <font>
        <color theme="0"/>
      </font>
      <fill>
        <patternFill>
          <bgColor rgb="FFFF0000"/>
        </patternFill>
      </fill>
    </dxf>
    <dxf>
      <font>
        <color theme="0"/>
      </font>
      <fill>
        <patternFill>
          <bgColor theme="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993300"/>
        </patternFill>
      </fill>
    </dxf>
    <dxf>
      <font>
        <color theme="0"/>
      </font>
      <fill>
        <patternFill>
          <bgColor rgb="FF993300"/>
        </patternFill>
      </fill>
    </dxf>
    <dxf>
      <font>
        <color theme="0"/>
      </font>
      <fill>
        <patternFill>
          <bgColor rgb="FF9933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93300"/>
        </patternFill>
      </fill>
    </dxf>
    <dxf>
      <font>
        <color theme="0"/>
      </font>
      <fill>
        <patternFill>
          <bgColor rgb="FF993300"/>
        </patternFill>
      </fill>
    </dxf>
    <dxf>
      <font>
        <color theme="0"/>
      </font>
      <fill>
        <patternFill>
          <bgColor rgb="FF993300"/>
        </patternFill>
      </fill>
    </dxf>
    <dxf>
      <font>
        <color theme="0"/>
      </font>
      <fill>
        <patternFill>
          <bgColor rgb="FF993300"/>
        </patternFill>
      </fill>
    </dxf>
    <dxf>
      <font>
        <color theme="0"/>
      </font>
      <fill>
        <patternFill>
          <bgColor rgb="FFFF0000"/>
        </patternFill>
      </fill>
    </dxf>
    <dxf>
      <font>
        <color theme="0"/>
      </font>
      <fill>
        <patternFill>
          <bgColor theme="0"/>
        </patternFill>
      </fill>
      <border>
        <left style="thin">
          <color indexed="64"/>
        </left>
        <right/>
        <top/>
        <bottom/>
      </border>
    </dxf>
    <dxf>
      <fill>
        <patternFill>
          <bgColor rgb="FFFFFF00"/>
        </patternFill>
      </fill>
    </dxf>
    <dxf>
      <font>
        <color theme="0"/>
      </font>
      <fill>
        <patternFill>
          <bgColor theme="0"/>
        </patternFill>
      </fill>
      <border>
        <left style="thin">
          <color indexed="64"/>
        </left>
        <right/>
        <top/>
        <bottom/>
      </border>
    </dxf>
    <dxf>
      <fill>
        <patternFill>
          <bgColor rgb="FFFFFF00"/>
        </patternFill>
      </fill>
    </dxf>
    <dxf>
      <font>
        <color theme="0"/>
      </font>
      <fill>
        <patternFill>
          <bgColor theme="0"/>
        </patternFill>
      </fill>
      <border>
        <left style="thin">
          <color indexed="64"/>
        </left>
        <right/>
        <top/>
        <bottom/>
      </border>
    </dxf>
    <dxf>
      <fill>
        <patternFill>
          <bgColor rgb="FFFFFF00"/>
        </patternFill>
      </fill>
    </dxf>
    <dxf>
      <font>
        <color theme="0"/>
        <name val="Cambria"/>
        <scheme val="none"/>
      </font>
      <fill>
        <patternFill>
          <bgColor theme="0"/>
        </patternFill>
      </fill>
      <border>
        <left style="thin">
          <color indexed="64"/>
        </left>
        <right/>
        <top/>
        <bottom/>
      </border>
    </dxf>
    <dxf>
      <fill>
        <patternFill>
          <bgColor rgb="FFFFFF00"/>
        </patternFill>
      </fill>
    </dxf>
    <dxf>
      <font>
        <color theme="0"/>
      </font>
      <fill>
        <patternFill>
          <bgColor theme="0"/>
        </patternFill>
      </fill>
      <border>
        <left style="thin">
          <color indexed="64"/>
        </left>
        <right/>
        <top/>
        <bottom/>
      </border>
    </dxf>
    <dxf>
      <fill>
        <patternFill>
          <bgColor rgb="FFFFFF00"/>
        </patternFill>
      </fill>
    </dxf>
    <dxf>
      <font>
        <color theme="0"/>
      </font>
      <border>
        <left style="thin">
          <color indexed="64"/>
        </left>
        <right/>
        <top/>
        <bottom/>
      </border>
    </dxf>
    <dxf>
      <font>
        <color theme="0"/>
      </font>
      <fill>
        <patternFill>
          <bgColor theme="0"/>
        </patternFill>
      </fill>
      <border>
        <left style="thin">
          <color indexed="64"/>
        </left>
        <right/>
        <top/>
        <bottom/>
      </border>
    </dxf>
    <dxf>
      <fill>
        <patternFill>
          <bgColor rgb="FFFFFF00"/>
        </patternFill>
      </fill>
    </dxf>
    <dxf>
      <font>
        <color theme="0"/>
      </font>
      <border>
        <left style="thin">
          <color indexed="64"/>
        </left>
        <right/>
        <top/>
        <bottom/>
      </border>
    </dxf>
    <dxf>
      <font>
        <color theme="0"/>
      </font>
      <fill>
        <patternFill>
          <bgColor theme="0"/>
        </patternFill>
      </fill>
      <border>
        <left style="thin">
          <color indexed="64"/>
        </left>
        <right/>
        <top/>
        <bottom/>
      </border>
    </dxf>
    <dxf>
      <fill>
        <patternFill>
          <bgColor rgb="FFFFFF00"/>
        </patternFill>
      </fill>
    </dxf>
    <dxf>
      <font>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fgColor theme="0"/>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80</xdr:col>
      <xdr:colOff>295275</xdr:colOff>
      <xdr:row>102</xdr:row>
      <xdr:rowOff>95250</xdr:rowOff>
    </xdr:from>
    <xdr:to>
      <xdr:col>83</xdr:col>
      <xdr:colOff>266700</xdr:colOff>
      <xdr:row>107</xdr:row>
      <xdr:rowOff>28575</xdr:rowOff>
    </xdr:to>
    <xdr:pic>
      <xdr:nvPicPr>
        <xdr:cNvPr id="14544" name="Immagine 1" descr="logo_big.jpg">
          <a:extLst>
            <a:ext uri="{FF2B5EF4-FFF2-40B4-BE49-F238E27FC236}">
              <a16:creationId xmlns:a16="http://schemas.microsoft.com/office/drawing/2014/main" id="{8068E867-1EA4-4999-B7E9-84EE16590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5" y="13306425"/>
          <a:ext cx="9429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co.giardino.rbb@gmail.com" TargetMode="External"/><Relationship Id="rId2" Type="http://schemas.openxmlformats.org/officeDocument/2006/relationships/hyperlink" Target="mailto:dbad732001@yahoo.com" TargetMode="External"/><Relationship Id="rId1" Type="http://schemas.openxmlformats.org/officeDocument/2006/relationships/hyperlink" Target="mailto:andrea.ma.barber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0"/>
  </sheetPr>
  <dimension ref="B2:J41"/>
  <sheetViews>
    <sheetView zoomScale="75" zoomScaleNormal="75" workbookViewId="0">
      <selection activeCell="K11" sqref="K11"/>
    </sheetView>
  </sheetViews>
  <sheetFormatPr defaultRowHeight="15" x14ac:dyDescent="0.25"/>
  <cols>
    <col min="1" max="1" width="2.28515625" style="1" customWidth="1"/>
    <col min="2" max="2" width="9.140625" style="1"/>
    <col min="3" max="3" width="12.28515625" style="1" customWidth="1"/>
    <col min="4" max="4" width="31.28515625" style="1" customWidth="1"/>
    <col min="5" max="16384" width="9.140625" style="1"/>
  </cols>
  <sheetData>
    <row r="2" spans="2:5" ht="31.5" x14ac:dyDescent="0.6">
      <c r="B2" s="29" t="s">
        <v>434</v>
      </c>
    </row>
    <row r="3" spans="2:5" x14ac:dyDescent="0.25">
      <c r="B3" s="30"/>
      <c r="C3" s="14"/>
      <c r="D3" s="14"/>
      <c r="E3" s="31"/>
    </row>
    <row r="4" spans="2:5" x14ac:dyDescent="0.25">
      <c r="B4" s="9"/>
      <c r="C4" s="244" t="s">
        <v>416</v>
      </c>
      <c r="D4" s="245" t="s">
        <v>414</v>
      </c>
      <c r="E4" s="32"/>
    </row>
    <row r="5" spans="2:5" x14ac:dyDescent="0.25">
      <c r="B5" s="9"/>
      <c r="C5" s="244"/>
      <c r="D5" s="245" t="s">
        <v>415</v>
      </c>
      <c r="E5" s="32"/>
    </row>
    <row r="6" spans="2:5" x14ac:dyDescent="0.25">
      <c r="B6" s="9"/>
      <c r="C6" s="244"/>
      <c r="D6" s="245" t="s">
        <v>471</v>
      </c>
      <c r="E6" s="32"/>
    </row>
    <row r="7" spans="2:5" x14ac:dyDescent="0.25">
      <c r="B7" s="9"/>
      <c r="C7" s="244" t="s">
        <v>407</v>
      </c>
      <c r="D7" s="246" t="s">
        <v>472</v>
      </c>
      <c r="E7" s="32"/>
    </row>
    <row r="8" spans="2:5" x14ac:dyDescent="0.25">
      <c r="B8" s="9"/>
      <c r="C8" s="245"/>
      <c r="D8" s="247" t="s">
        <v>408</v>
      </c>
      <c r="E8" s="32"/>
    </row>
    <row r="9" spans="2:5" x14ac:dyDescent="0.25">
      <c r="B9" s="9"/>
      <c r="C9" s="245"/>
      <c r="D9" s="246" t="s">
        <v>473</v>
      </c>
      <c r="E9" s="32"/>
    </row>
    <row r="10" spans="2:5" x14ac:dyDescent="0.25">
      <c r="B10" s="10"/>
      <c r="C10" s="11"/>
      <c r="D10" s="11"/>
      <c r="E10" s="33"/>
    </row>
    <row r="12" spans="2:5" ht="15.75" thickBot="1" x14ac:dyDescent="0.3">
      <c r="B12" s="34" t="s">
        <v>409</v>
      </c>
      <c r="C12" s="35" t="s">
        <v>410</v>
      </c>
      <c r="D12" s="35" t="s">
        <v>411</v>
      </c>
      <c r="E12" s="36"/>
    </row>
    <row r="13" spans="2:5" x14ac:dyDescent="0.25">
      <c r="B13" s="37" t="s">
        <v>412</v>
      </c>
      <c r="C13" s="38">
        <v>40148</v>
      </c>
      <c r="D13" s="1" t="s">
        <v>413</v>
      </c>
      <c r="E13" s="32"/>
    </row>
    <row r="14" spans="2:5" x14ac:dyDescent="0.25">
      <c r="B14" s="158" t="s">
        <v>467</v>
      </c>
      <c r="C14" s="159">
        <v>40745</v>
      </c>
      <c r="D14" s="1" t="s">
        <v>468</v>
      </c>
      <c r="E14" s="32"/>
    </row>
    <row r="15" spans="2:5" x14ac:dyDescent="0.25">
      <c r="B15" s="158" t="s">
        <v>469</v>
      </c>
      <c r="C15" s="159">
        <v>40853</v>
      </c>
      <c r="D15" s="1" t="s">
        <v>470</v>
      </c>
      <c r="E15" s="32"/>
    </row>
    <row r="16" spans="2:5" x14ac:dyDescent="0.25">
      <c r="B16" s="9" t="s">
        <v>474</v>
      </c>
      <c r="C16" s="248">
        <v>43554</v>
      </c>
      <c r="D16" s="245" t="s">
        <v>475</v>
      </c>
      <c r="E16" s="32"/>
    </row>
    <row r="17" spans="2:10" x14ac:dyDescent="0.25">
      <c r="B17" s="9"/>
      <c r="E17" s="32"/>
    </row>
    <row r="18" spans="2:10" x14ac:dyDescent="0.25">
      <c r="B18" s="9"/>
      <c r="E18" s="32"/>
    </row>
    <row r="19" spans="2:10" x14ac:dyDescent="0.25">
      <c r="B19" s="9"/>
      <c r="E19" s="32"/>
    </row>
    <row r="20" spans="2:10" x14ac:dyDescent="0.25">
      <c r="B20" s="9"/>
      <c r="E20" s="32"/>
    </row>
    <row r="21" spans="2:10" x14ac:dyDescent="0.25">
      <c r="B21" s="9"/>
      <c r="E21" s="32"/>
    </row>
    <row r="22" spans="2:10" x14ac:dyDescent="0.25">
      <c r="B22" s="9"/>
      <c r="E22" s="32"/>
    </row>
    <row r="23" spans="2:10" x14ac:dyDescent="0.25">
      <c r="B23" s="10"/>
      <c r="C23" s="11"/>
      <c r="D23" s="11"/>
      <c r="E23" s="33"/>
    </row>
    <row r="25" spans="2:10" ht="15" customHeight="1" x14ac:dyDescent="0.25">
      <c r="B25" s="162" t="s">
        <v>435</v>
      </c>
      <c r="C25" s="163"/>
      <c r="D25" s="163"/>
      <c r="E25" s="163"/>
      <c r="F25" s="163"/>
      <c r="G25" s="163"/>
      <c r="H25" s="163"/>
      <c r="I25" s="163"/>
      <c r="J25" s="163"/>
    </row>
    <row r="26" spans="2:10" x14ac:dyDescent="0.25">
      <c r="B26" s="163"/>
      <c r="C26" s="163"/>
      <c r="D26" s="163"/>
      <c r="E26" s="163"/>
      <c r="F26" s="163"/>
      <c r="G26" s="163"/>
      <c r="H26" s="163"/>
      <c r="I26" s="163"/>
      <c r="J26" s="163"/>
    </row>
    <row r="27" spans="2:10" x14ac:dyDescent="0.25">
      <c r="B27" s="163"/>
      <c r="C27" s="163"/>
      <c r="D27" s="163"/>
      <c r="E27" s="163"/>
      <c r="F27" s="163"/>
      <c r="G27" s="163"/>
      <c r="H27" s="163"/>
      <c r="I27" s="163"/>
      <c r="J27" s="163"/>
    </row>
    <row r="28" spans="2:10" x14ac:dyDescent="0.25">
      <c r="B28" s="163"/>
      <c r="C28" s="163"/>
      <c r="D28" s="163"/>
      <c r="E28" s="163"/>
      <c r="F28" s="163"/>
      <c r="G28" s="163"/>
      <c r="H28" s="163"/>
      <c r="I28" s="163"/>
      <c r="J28" s="163"/>
    </row>
    <row r="29" spans="2:10" x14ac:dyDescent="0.25">
      <c r="B29" s="163"/>
      <c r="C29" s="163"/>
      <c r="D29" s="163"/>
      <c r="E29" s="163"/>
      <c r="F29" s="163"/>
      <c r="G29" s="163"/>
      <c r="H29" s="163"/>
      <c r="I29" s="163"/>
      <c r="J29" s="163"/>
    </row>
    <row r="30" spans="2:10" x14ac:dyDescent="0.25">
      <c r="B30" s="163"/>
      <c r="C30" s="163"/>
      <c r="D30" s="163"/>
      <c r="E30" s="163"/>
      <c r="F30" s="163"/>
      <c r="G30" s="163"/>
      <c r="H30" s="163"/>
      <c r="I30" s="163"/>
      <c r="J30" s="163"/>
    </row>
    <row r="31" spans="2:10" x14ac:dyDescent="0.25">
      <c r="B31" s="163"/>
      <c r="C31" s="163"/>
      <c r="D31" s="163"/>
      <c r="E31" s="163"/>
      <c r="F31" s="163"/>
      <c r="G31" s="163"/>
      <c r="H31" s="163"/>
      <c r="I31" s="163"/>
      <c r="J31" s="163"/>
    </row>
    <row r="32" spans="2:10" x14ac:dyDescent="0.25">
      <c r="B32" s="163"/>
      <c r="C32" s="163"/>
      <c r="D32" s="163"/>
      <c r="E32" s="163"/>
      <c r="F32" s="163"/>
      <c r="G32" s="163"/>
      <c r="H32" s="163"/>
      <c r="I32" s="163"/>
      <c r="J32" s="163"/>
    </row>
    <row r="34" spans="2:10" x14ac:dyDescent="0.25">
      <c r="B34" s="39"/>
      <c r="C34" s="40"/>
      <c r="D34" s="40"/>
      <c r="E34" s="40"/>
      <c r="F34" s="40"/>
      <c r="G34" s="40"/>
      <c r="H34" s="40"/>
      <c r="I34" s="40"/>
      <c r="J34" s="40"/>
    </row>
    <row r="35" spans="2:10" x14ac:dyDescent="0.25">
      <c r="B35" s="40"/>
      <c r="C35" s="40"/>
      <c r="D35" s="40"/>
      <c r="E35" s="40"/>
      <c r="F35" s="40"/>
      <c r="G35" s="40"/>
      <c r="H35" s="40"/>
      <c r="I35" s="40"/>
      <c r="J35" s="40"/>
    </row>
    <row r="36" spans="2:10" x14ac:dyDescent="0.25">
      <c r="B36" s="40"/>
      <c r="C36" s="40"/>
      <c r="D36" s="40"/>
      <c r="E36" s="40"/>
      <c r="F36" s="40"/>
      <c r="G36" s="40"/>
      <c r="H36" s="40"/>
      <c r="I36" s="40"/>
      <c r="J36" s="40"/>
    </row>
    <row r="37" spans="2:10" x14ac:dyDescent="0.25">
      <c r="B37" s="40"/>
      <c r="C37" s="40"/>
      <c r="D37" s="40"/>
      <c r="E37" s="40"/>
      <c r="F37" s="40"/>
      <c r="G37" s="40"/>
      <c r="H37" s="40"/>
      <c r="I37" s="40"/>
      <c r="J37" s="40"/>
    </row>
    <row r="38" spans="2:10" x14ac:dyDescent="0.25">
      <c r="B38" s="40"/>
      <c r="C38" s="40"/>
      <c r="D38" s="40"/>
      <c r="E38" s="40"/>
      <c r="F38" s="40"/>
      <c r="G38" s="40"/>
      <c r="H38" s="40"/>
      <c r="I38" s="40"/>
      <c r="J38" s="40"/>
    </row>
    <row r="39" spans="2:10" x14ac:dyDescent="0.25">
      <c r="B39" s="40"/>
      <c r="C39" s="40"/>
      <c r="D39" s="40"/>
      <c r="E39" s="40"/>
      <c r="F39" s="40"/>
      <c r="G39" s="40"/>
      <c r="H39" s="40"/>
      <c r="I39" s="40"/>
      <c r="J39" s="40"/>
    </row>
    <row r="40" spans="2:10" x14ac:dyDescent="0.25">
      <c r="B40" s="40"/>
      <c r="C40" s="40"/>
      <c r="D40" s="40"/>
      <c r="E40" s="40"/>
      <c r="F40" s="40"/>
      <c r="G40" s="40"/>
      <c r="H40" s="40"/>
      <c r="I40" s="40"/>
      <c r="J40" s="40"/>
    </row>
    <row r="41" spans="2:10" x14ac:dyDescent="0.25">
      <c r="B41" s="40"/>
      <c r="C41" s="40"/>
      <c r="D41" s="40"/>
      <c r="E41" s="40"/>
      <c r="F41" s="40"/>
      <c r="G41" s="40"/>
      <c r="H41" s="40"/>
      <c r="I41" s="40"/>
      <c r="J41" s="40"/>
    </row>
  </sheetData>
  <mergeCells count="1">
    <mergeCell ref="B25:J32"/>
  </mergeCells>
  <hyperlinks>
    <hyperlink ref="D7" r:id="rId1" xr:uid="{D90BEC23-86CE-4C71-A381-A37BE11863E1}"/>
    <hyperlink ref="D8" r:id="rId2" xr:uid="{7ADEF73B-5A04-4FB1-9992-83DE55A064AE}"/>
    <hyperlink ref="D9" r:id="rId3" xr:uid="{55D2B345-67E5-4BFB-9BE7-0F214BF7C8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0"/>
  </sheetPr>
  <dimension ref="B3:J37"/>
  <sheetViews>
    <sheetView tabSelected="1" zoomScale="75" zoomScaleNormal="75" workbookViewId="0"/>
  </sheetViews>
  <sheetFormatPr defaultRowHeight="15" x14ac:dyDescent="0.25"/>
  <cols>
    <col min="1" max="1" width="9.140625" style="1"/>
    <col min="2" max="2" width="1.85546875" style="1" customWidth="1"/>
    <col min="3" max="3" width="4.85546875" style="1" customWidth="1"/>
    <col min="4" max="4" width="9.140625" style="1"/>
    <col min="5" max="5" width="1.85546875" style="1" customWidth="1"/>
    <col min="6" max="6" width="9.140625" style="1"/>
    <col min="7" max="7" width="1.42578125" style="1" customWidth="1"/>
    <col min="8" max="8" width="9.140625" style="1"/>
    <col min="9" max="9" width="1.85546875" style="1" customWidth="1"/>
    <col min="10" max="16384" width="9.140625" style="1"/>
  </cols>
  <sheetData>
    <row r="3" spans="2:8" x14ac:dyDescent="0.25">
      <c r="C3" s="43" t="s">
        <v>417</v>
      </c>
    </row>
    <row r="5" spans="2:8" x14ac:dyDescent="0.25">
      <c r="B5" s="30"/>
      <c r="C5" s="14" t="s">
        <v>418</v>
      </c>
      <c r="D5" s="14"/>
      <c r="E5" s="14"/>
      <c r="F5" s="14"/>
      <c r="G5" s="14"/>
      <c r="H5" s="31"/>
    </row>
    <row r="6" spans="2:8" ht="5.0999999999999996" customHeight="1" x14ac:dyDescent="0.25">
      <c r="B6" s="9"/>
      <c r="H6" s="32"/>
    </row>
    <row r="7" spans="2:8" x14ac:dyDescent="0.25">
      <c r="B7" s="10"/>
      <c r="C7" s="11" t="s">
        <v>419</v>
      </c>
      <c r="D7" s="11"/>
      <c r="E7" s="11"/>
      <c r="F7" s="11"/>
      <c r="G7" s="11"/>
      <c r="H7" s="33"/>
    </row>
    <row r="9" spans="2:8" ht="18.75" x14ac:dyDescent="0.3">
      <c r="C9" s="42" t="s">
        <v>431</v>
      </c>
    </row>
    <row r="10" spans="2:8" ht="5.0999999999999996" customHeight="1" x14ac:dyDescent="0.25"/>
    <row r="11" spans="2:8" x14ac:dyDescent="0.25">
      <c r="D11" s="16"/>
      <c r="F11" s="1" t="s">
        <v>420</v>
      </c>
    </row>
    <row r="12" spans="2:8" ht="8.1" customHeight="1" x14ac:dyDescent="0.25"/>
    <row r="13" spans="2:8" x14ac:dyDescent="0.25">
      <c r="F13" s="43" t="s">
        <v>436</v>
      </c>
    </row>
    <row r="15" spans="2:8" ht="18.75" x14ac:dyDescent="0.3">
      <c r="C15" s="42" t="s">
        <v>432</v>
      </c>
    </row>
    <row r="16" spans="2:8" ht="5.0999999999999996" customHeight="1" x14ac:dyDescent="0.25"/>
    <row r="17" spans="3:10" x14ac:dyDescent="0.25">
      <c r="D17" s="41"/>
      <c r="F17" s="1" t="s">
        <v>423</v>
      </c>
    </row>
    <row r="18" spans="3:10" ht="8.1" customHeight="1" x14ac:dyDescent="0.25"/>
    <row r="19" spans="3:10" x14ac:dyDescent="0.25">
      <c r="F19" s="8" t="s">
        <v>426</v>
      </c>
      <c r="H19" s="1" t="s">
        <v>428</v>
      </c>
    </row>
    <row r="20" spans="3:10" ht="8.1" customHeight="1" x14ac:dyDescent="0.25"/>
    <row r="21" spans="3:10" x14ac:dyDescent="0.25">
      <c r="F21" s="52" t="s">
        <v>306</v>
      </c>
      <c r="H21" s="44" t="s">
        <v>421</v>
      </c>
      <c r="J21" s="1" t="s">
        <v>422</v>
      </c>
    </row>
    <row r="22" spans="3:10" ht="8.1" customHeight="1" x14ac:dyDescent="0.25"/>
    <row r="23" spans="3:10" x14ac:dyDescent="0.25">
      <c r="F23" s="43" t="s">
        <v>437</v>
      </c>
    </row>
    <row r="25" spans="3:10" ht="18.75" x14ac:dyDescent="0.3">
      <c r="C25" s="42" t="s">
        <v>433</v>
      </c>
    </row>
    <row r="26" spans="3:10" ht="5.0999999999999996" customHeight="1" x14ac:dyDescent="0.25"/>
    <row r="27" spans="3:10" x14ac:dyDescent="0.25">
      <c r="D27" s="45"/>
      <c r="F27" s="1" t="s">
        <v>424</v>
      </c>
    </row>
    <row r="28" spans="3:10" ht="8.1" customHeight="1" x14ac:dyDescent="0.25"/>
    <row r="29" spans="3:10" x14ac:dyDescent="0.25">
      <c r="F29" s="46" t="s">
        <v>426</v>
      </c>
      <c r="H29" s="1" t="s">
        <v>427</v>
      </c>
    </row>
    <row r="30" spans="3:10" ht="8.1" customHeight="1" x14ac:dyDescent="0.25"/>
    <row r="31" spans="3:10" x14ac:dyDescent="0.25">
      <c r="F31" s="52" t="s">
        <v>306</v>
      </c>
      <c r="H31" s="44" t="s">
        <v>421</v>
      </c>
      <c r="J31" s="1" t="s">
        <v>422</v>
      </c>
    </row>
    <row r="32" spans="3:10" ht="8.1" customHeight="1" x14ac:dyDescent="0.25"/>
    <row r="33" spans="6:8" x14ac:dyDescent="0.25">
      <c r="F33" s="50" t="s">
        <v>425</v>
      </c>
      <c r="H33" s="1" t="s">
        <v>430</v>
      </c>
    </row>
    <row r="34" spans="6:8" ht="8.1" customHeight="1" x14ac:dyDescent="0.25"/>
    <row r="35" spans="6:8" x14ac:dyDescent="0.25">
      <c r="F35" s="53" t="s">
        <v>425</v>
      </c>
      <c r="H35" s="1" t="s">
        <v>429</v>
      </c>
    </row>
    <row r="36" spans="6:8" ht="8.1" customHeight="1" x14ac:dyDescent="0.25"/>
    <row r="37" spans="6:8" x14ac:dyDescent="0.25">
      <c r="F37" s="43" t="s">
        <v>438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0"/>
  </sheetPr>
  <dimension ref="A1:CQ76"/>
  <sheetViews>
    <sheetView topLeftCell="B31" zoomScale="150" zoomScaleNormal="150" zoomScalePageLayoutView="120" workbookViewId="0">
      <selection activeCell="AN50" sqref="AN50"/>
    </sheetView>
  </sheetViews>
  <sheetFormatPr defaultRowHeight="11.25" x14ac:dyDescent="0.2"/>
  <cols>
    <col min="1" max="1" width="4.85546875" style="116" hidden="1" customWidth="1"/>
    <col min="2" max="77" width="1.140625" style="116" customWidth="1"/>
    <col min="78" max="79" width="4.85546875" style="116" customWidth="1"/>
    <col min="80" max="84" width="4.85546875" style="22" customWidth="1"/>
    <col min="85" max="95" width="3.28515625" style="22" customWidth="1"/>
    <col min="96" max="158" width="4.85546875" style="22" customWidth="1"/>
    <col min="159" max="16384" width="9.140625" style="22"/>
  </cols>
  <sheetData>
    <row r="1" spans="1:83" ht="15" customHeight="1" x14ac:dyDescent="0.25">
      <c r="B1" s="199" t="str">
        <f>CONCATENATE(Testi_CALC!E8,Generale_e_VSP_MAS!C5,Testi_CALC!E9)</f>
        <v>Foglio riepilogativo dei punteggi della squadra ""</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row>
    <row r="2" spans="1:83" ht="5.0999999999999996" customHeight="1" x14ac:dyDescent="0.2">
      <c r="B2" s="117"/>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row>
    <row r="3" spans="1:83" x14ac:dyDescent="0.2">
      <c r="B3" s="191" t="str">
        <f>Testi_CALC!E10</f>
        <v>Caratteristiche del gruppo organizzatore</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row>
    <row r="4" spans="1:83" ht="5.0999999999999996" customHeight="1" x14ac:dyDescent="0.2">
      <c r="B4" s="117"/>
    </row>
    <row r="5" spans="1:83" ht="11.45" customHeight="1" x14ac:dyDescent="0.2">
      <c r="B5" s="118" t="s">
        <v>440</v>
      </c>
      <c r="C5" s="118"/>
      <c r="D5" s="118"/>
      <c r="E5" s="118"/>
      <c r="F5" s="118"/>
      <c r="G5" s="118"/>
      <c r="H5" s="118"/>
      <c r="I5" s="118"/>
      <c r="J5" s="118"/>
      <c r="K5" s="118"/>
      <c r="M5" s="172">
        <f>Generalità_ORG!D6</f>
        <v>0</v>
      </c>
      <c r="N5" s="172"/>
      <c r="O5" s="172"/>
      <c r="P5" s="172"/>
      <c r="Q5" s="172"/>
      <c r="R5" s="172"/>
      <c r="S5" s="172"/>
      <c r="T5" s="172"/>
      <c r="U5" s="172"/>
      <c r="V5" s="172"/>
      <c r="W5" s="172"/>
      <c r="X5" s="172"/>
      <c r="Y5" s="172"/>
      <c r="Z5" s="172"/>
      <c r="AA5" s="172"/>
      <c r="AB5" s="172"/>
      <c r="AC5" s="172"/>
      <c r="AD5" s="172"/>
      <c r="AG5" s="116" t="s">
        <v>229</v>
      </c>
      <c r="AT5" s="172">
        <f>Generalità_ORG!D5</f>
        <v>0</v>
      </c>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CC5" s="126">
        <f>IF(Generalità_ORG!D51&lt;&gt;"",0,1)</f>
        <v>1</v>
      </c>
      <c r="CD5" s="22" t="s">
        <v>355</v>
      </c>
    </row>
    <row r="6" spans="1:83" ht="5.0999999999999996" customHeight="1" x14ac:dyDescent="0.2">
      <c r="B6" s="117"/>
    </row>
    <row r="7" spans="1:83" ht="11.45" customHeight="1" x14ac:dyDescent="0.2">
      <c r="B7" s="119" t="s">
        <v>230</v>
      </c>
      <c r="C7" s="117"/>
      <c r="D7" s="117"/>
      <c r="E7" s="117"/>
      <c r="F7" s="117"/>
      <c r="G7" s="117"/>
      <c r="H7" s="117"/>
      <c r="I7" s="117"/>
      <c r="J7" s="117"/>
      <c r="L7" s="172">
        <f>Generalità_ORG!D8</f>
        <v>0</v>
      </c>
      <c r="M7" s="190"/>
      <c r="N7" s="190"/>
      <c r="O7" s="190"/>
      <c r="P7" s="190"/>
      <c r="Q7" s="190"/>
      <c r="R7" s="190"/>
      <c r="S7" s="190"/>
      <c r="T7" s="190"/>
      <c r="V7" s="119" t="s">
        <v>233</v>
      </c>
      <c r="AA7" s="172">
        <f>Generalità_ORG!D7</f>
        <v>0</v>
      </c>
      <c r="AB7" s="172"/>
      <c r="AC7" s="172"/>
      <c r="AD7" s="172"/>
      <c r="AE7" s="172"/>
      <c r="AF7" s="172"/>
      <c r="AG7" s="172"/>
      <c r="AH7" s="172"/>
      <c r="AI7" s="172"/>
      <c r="AJ7" s="172"/>
      <c r="AK7" s="172"/>
      <c r="AL7" s="172"/>
      <c r="AO7" s="116" t="s">
        <v>231</v>
      </c>
      <c r="AT7" s="172">
        <f>Generale_e_VSP_MAS!C8</f>
        <v>0</v>
      </c>
      <c r="AU7" s="172"/>
      <c r="AV7" s="172"/>
      <c r="AW7" s="172"/>
      <c r="AX7" s="172"/>
      <c r="AY7" s="172"/>
      <c r="AZ7" s="172"/>
      <c r="BA7" s="172"/>
      <c r="BB7" s="172"/>
      <c r="BC7" s="172"/>
      <c r="BD7" s="172"/>
      <c r="BE7" s="172"/>
      <c r="BG7" s="116" t="s">
        <v>232</v>
      </c>
      <c r="BN7" s="172">
        <f>Generale_e_VSP_MAS!F8</f>
        <v>0</v>
      </c>
      <c r="BO7" s="172"/>
      <c r="BP7" s="172"/>
      <c r="BQ7" s="172"/>
      <c r="BR7" s="172"/>
      <c r="BS7" s="172"/>
      <c r="BT7" s="172"/>
      <c r="BU7" s="172"/>
      <c r="BV7" s="172"/>
      <c r="BW7" s="172"/>
      <c r="BX7" s="172"/>
      <c r="BY7" s="172"/>
      <c r="CC7" s="126">
        <f>IF(Generalità_ORG!D18&lt;&gt;"",0,1)</f>
        <v>1</v>
      </c>
      <c r="CD7" s="23" t="s">
        <v>401</v>
      </c>
    </row>
    <row r="8" spans="1:83" ht="5.0999999999999996" customHeight="1" x14ac:dyDescent="0.2">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83" ht="11.25" customHeight="1" x14ac:dyDescent="0.2">
      <c r="B9" s="119" t="s">
        <v>299</v>
      </c>
      <c r="C9" s="117"/>
      <c r="D9" s="117"/>
      <c r="E9" s="117"/>
      <c r="F9" s="117"/>
      <c r="G9" s="117"/>
      <c r="H9" s="117"/>
      <c r="I9" s="117"/>
      <c r="J9" s="117"/>
      <c r="Y9" s="183" t="str">
        <f>IF(Generalità_ORG!D51&lt;&gt;"","X","")</f>
        <v/>
      </c>
      <c r="Z9" s="183"/>
      <c r="AI9" s="116" t="s">
        <v>400</v>
      </c>
      <c r="AW9" s="183" t="str">
        <f>IF(AND(Generalità_ORG!D49="",Generalità_ORG!D50=""),"X","")</f>
        <v>X</v>
      </c>
      <c r="AX9" s="183"/>
      <c r="CC9" s="126">
        <f>IF(Generalità_ORG!D9&lt;&gt;"",0,1)</f>
        <v>1</v>
      </c>
      <c r="CD9" s="23" t="s">
        <v>402</v>
      </c>
    </row>
    <row r="10" spans="1:83" ht="5.0999999999999996" customHeight="1" x14ac:dyDescent="0.2">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row>
    <row r="11" spans="1:83" x14ac:dyDescent="0.2">
      <c r="B11" s="192" t="str">
        <f>CONCATENATE(Testi_CALC!E11,Generale_e_VSP_MAS!C5)</f>
        <v xml:space="preserve">Generalità della squadra </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row>
    <row r="12" spans="1:83" ht="5.0999999999999996" customHeight="1" x14ac:dyDescent="0.2">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row>
    <row r="13" spans="1:83" s="142" customFormat="1" ht="11.45" customHeight="1" x14ac:dyDescent="0.25">
      <c r="A13" s="118"/>
      <c r="B13" s="141"/>
      <c r="C13" s="141"/>
      <c r="D13" s="141"/>
      <c r="E13" s="141"/>
      <c r="F13" s="141"/>
      <c r="G13" s="141"/>
      <c r="H13" s="141"/>
      <c r="I13" s="141"/>
      <c r="J13" s="141"/>
      <c r="K13" s="141"/>
      <c r="L13" s="141"/>
      <c r="M13" s="141"/>
      <c r="N13" s="141"/>
      <c r="O13" s="141"/>
      <c r="P13" s="141"/>
      <c r="Q13" s="141"/>
      <c r="R13" s="171" t="s">
        <v>391</v>
      </c>
      <c r="S13" s="171"/>
      <c r="T13" s="171"/>
      <c r="U13" s="171"/>
      <c r="V13" s="171"/>
      <c r="W13" s="171"/>
      <c r="X13" s="171"/>
      <c r="Y13" s="171"/>
      <c r="Z13" s="171"/>
      <c r="AA13" s="171"/>
      <c r="AB13" s="171" t="s">
        <v>397</v>
      </c>
      <c r="AC13" s="171"/>
      <c r="AD13" s="171"/>
      <c r="AE13" s="171"/>
      <c r="AF13" s="171"/>
      <c r="AG13" s="171"/>
      <c r="AH13" s="171"/>
      <c r="AI13" s="171"/>
      <c r="AJ13" s="171"/>
      <c r="AK13" s="171"/>
      <c r="AL13" s="171"/>
      <c r="AM13" s="171"/>
      <c r="AN13" s="171"/>
      <c r="AO13" s="171" t="s">
        <v>398</v>
      </c>
      <c r="AP13" s="171"/>
      <c r="AQ13" s="171"/>
      <c r="AR13" s="171"/>
      <c r="AS13" s="171"/>
      <c r="AT13" s="171"/>
      <c r="AU13" s="171"/>
      <c r="AV13" s="171"/>
      <c r="AW13" s="171"/>
      <c r="AX13" s="171"/>
      <c r="AY13" s="171"/>
      <c r="AZ13" s="171"/>
      <c r="BA13" s="171"/>
      <c r="BB13" s="171" t="s">
        <v>126</v>
      </c>
      <c r="BC13" s="171"/>
      <c r="BD13" s="171"/>
      <c r="BE13" s="171"/>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C13" s="143" t="s">
        <v>399</v>
      </c>
      <c r="CE13" s="143" t="s">
        <v>403</v>
      </c>
    </row>
    <row r="14" spans="1:83" s="142" customFormat="1" ht="11.45" customHeight="1" x14ac:dyDescent="0.25">
      <c r="A14" s="118"/>
      <c r="B14" s="144" t="str">
        <f>IF(Generalità_ORG!D23&lt;&gt;"",CONCATENATE("PG 1: ",Generalità_ORG!D23),Testi_CALC!$E$5)</f>
        <v>(PG non utilizzato)</v>
      </c>
      <c r="C14" s="141"/>
      <c r="D14" s="141"/>
      <c r="E14" s="141"/>
      <c r="F14" s="141"/>
      <c r="G14" s="141"/>
      <c r="H14" s="141"/>
      <c r="I14" s="141"/>
      <c r="J14" s="141"/>
      <c r="K14" s="141"/>
      <c r="L14" s="141"/>
      <c r="M14" s="141"/>
      <c r="N14" s="141"/>
      <c r="O14" s="141"/>
      <c r="P14" s="141"/>
      <c r="Q14" s="141"/>
      <c r="R14" s="172" t="str">
        <f>IF(CC14&lt;&gt;"",Generale_e_VSP_MAS!C12,"")</f>
        <v/>
      </c>
      <c r="S14" s="172"/>
      <c r="T14" s="172"/>
      <c r="U14" s="172"/>
      <c r="V14" s="172"/>
      <c r="W14" s="172"/>
      <c r="X14" s="172"/>
      <c r="Y14" s="172"/>
      <c r="Z14" s="172"/>
      <c r="AA14" s="172"/>
      <c r="AB14" s="172" t="str">
        <f>IF(CC14&lt;&gt;"",Generale_e_VSP_MAS!F12,"")</f>
        <v/>
      </c>
      <c r="AC14" s="172"/>
      <c r="AD14" s="172"/>
      <c r="AE14" s="172"/>
      <c r="AF14" s="172"/>
      <c r="AG14" s="172"/>
      <c r="AH14" s="172"/>
      <c r="AI14" s="172"/>
      <c r="AJ14" s="172"/>
      <c r="AK14" s="172"/>
      <c r="AL14" s="172"/>
      <c r="AM14" s="172"/>
      <c r="AN14" s="172"/>
      <c r="AO14" s="172" t="str">
        <f>IF(CC14&lt;&gt;"",Generale_e_VSP_MAS!H12,"")</f>
        <v/>
      </c>
      <c r="AP14" s="172"/>
      <c r="AQ14" s="172"/>
      <c r="AR14" s="172"/>
      <c r="AS14" s="172"/>
      <c r="AT14" s="172"/>
      <c r="AU14" s="172"/>
      <c r="AV14" s="172"/>
      <c r="AW14" s="172"/>
      <c r="AX14" s="172"/>
      <c r="AY14" s="172"/>
      <c r="AZ14" s="172"/>
      <c r="BA14" s="172"/>
      <c r="BB14" s="172" t="str">
        <f>IF(CC14&lt;&gt;"",IF(Generale_e_VSP_MAS!O12="","no","si"),"")</f>
        <v/>
      </c>
      <c r="BC14" s="172"/>
      <c r="BD14" s="172"/>
      <c r="BE14" s="172"/>
      <c r="BF14" s="118"/>
      <c r="BG14" s="118" t="s">
        <v>235</v>
      </c>
      <c r="BH14" s="118"/>
      <c r="BI14" s="118"/>
      <c r="BJ14" s="145"/>
      <c r="BK14" s="145"/>
      <c r="BL14" s="172">
        <f>Generale_e_VSP_MAS!K8</f>
        <v>0</v>
      </c>
      <c r="BM14" s="172"/>
      <c r="BN14" s="172"/>
      <c r="BO14" s="172"/>
      <c r="BP14" s="172"/>
      <c r="BQ14" s="172"/>
      <c r="BR14" s="172"/>
      <c r="BS14" s="172"/>
      <c r="BT14" s="172"/>
      <c r="BU14" s="172"/>
      <c r="BV14" s="172"/>
      <c r="BW14" s="172"/>
      <c r="BX14" s="172"/>
      <c r="BY14" s="172"/>
      <c r="BZ14" s="118"/>
      <c r="CA14" s="118"/>
      <c r="CC14" s="126" t="str">
        <f>IF(Generale_e_VSP_MAS!H12&lt;&gt;"","x","")</f>
        <v/>
      </c>
      <c r="CE14" s="126">
        <f>IF(Generalità_ORG!D23&lt;&gt;"",0,1)</f>
        <v>1</v>
      </c>
    </row>
    <row r="15" spans="1:83" s="142" customFormat="1" ht="11.45" customHeight="1" x14ac:dyDescent="0.25">
      <c r="A15" s="118"/>
      <c r="B15" s="144" t="str">
        <f>IF(Generalità_ORG!D26&lt;&gt;"",CONCATENATE("PG 2: ",Generalità_ORG!D26),Testi_CALC!$E$5)</f>
        <v>(PG non utilizzato)</v>
      </c>
      <c r="C15" s="141"/>
      <c r="D15" s="141"/>
      <c r="E15" s="141"/>
      <c r="F15" s="141"/>
      <c r="G15" s="141"/>
      <c r="H15" s="141"/>
      <c r="I15" s="141"/>
      <c r="J15" s="141"/>
      <c r="K15" s="141"/>
      <c r="L15" s="141"/>
      <c r="M15" s="141"/>
      <c r="N15" s="141"/>
      <c r="O15" s="141"/>
      <c r="P15" s="141"/>
      <c r="Q15" s="141"/>
      <c r="R15" s="172" t="str">
        <f>IF(CC15&lt;&gt;"",Generale_e_VSP_MAS!C29,"")</f>
        <v/>
      </c>
      <c r="S15" s="172"/>
      <c r="T15" s="172"/>
      <c r="U15" s="172"/>
      <c r="V15" s="172"/>
      <c r="W15" s="172"/>
      <c r="X15" s="172"/>
      <c r="Y15" s="172"/>
      <c r="Z15" s="172"/>
      <c r="AA15" s="172"/>
      <c r="AB15" s="172" t="str">
        <f>IF(CC15&lt;&gt;"",Generale_e_VSP_MAS!F29,"")</f>
        <v/>
      </c>
      <c r="AC15" s="172"/>
      <c r="AD15" s="172"/>
      <c r="AE15" s="172"/>
      <c r="AF15" s="172"/>
      <c r="AG15" s="172"/>
      <c r="AH15" s="172"/>
      <c r="AI15" s="172"/>
      <c r="AJ15" s="172"/>
      <c r="AK15" s="172"/>
      <c r="AL15" s="172"/>
      <c r="AM15" s="172"/>
      <c r="AN15" s="172"/>
      <c r="AO15" s="172" t="str">
        <f>IF(CC15&lt;&gt;"",Generale_e_VSP_MAS!H29,"")</f>
        <v/>
      </c>
      <c r="AP15" s="172"/>
      <c r="AQ15" s="172"/>
      <c r="AR15" s="172"/>
      <c r="AS15" s="172"/>
      <c r="AT15" s="172"/>
      <c r="AU15" s="172"/>
      <c r="AV15" s="172"/>
      <c r="AW15" s="172"/>
      <c r="AX15" s="172"/>
      <c r="AY15" s="172"/>
      <c r="AZ15" s="172"/>
      <c r="BA15" s="172"/>
      <c r="BB15" s="172" t="str">
        <f>IF(CC15&lt;&gt;"",IF(Generale_e_VSP_MAS!O29="","no","si"),"")</f>
        <v/>
      </c>
      <c r="BC15" s="172"/>
      <c r="BD15" s="172"/>
      <c r="BE15" s="172"/>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C15" s="126" t="str">
        <f>IF(Generale_e_VSP_MAS!H29&lt;&gt;"","x","")</f>
        <v/>
      </c>
      <c r="CE15" s="126">
        <f>IF(Generalità_ORG!D26&lt;&gt;"",0,1)</f>
        <v>1</v>
      </c>
    </row>
    <row r="16" spans="1:83" s="142" customFormat="1" ht="11.45" customHeight="1" x14ac:dyDescent="0.25">
      <c r="A16" s="118"/>
      <c r="B16" s="144" t="str">
        <f>IF(Generalità_ORG!D29&lt;&gt;"",CONCATENATE("PG 3: ",Generalità_ORG!D29),Testi_CALC!$E$5)</f>
        <v>(PG non utilizzato)</v>
      </c>
      <c r="C16" s="141"/>
      <c r="D16" s="141"/>
      <c r="E16" s="141"/>
      <c r="F16" s="141"/>
      <c r="G16" s="141"/>
      <c r="H16" s="141"/>
      <c r="I16" s="141"/>
      <c r="J16" s="141"/>
      <c r="K16" s="141"/>
      <c r="L16" s="141"/>
      <c r="M16" s="141"/>
      <c r="N16" s="141"/>
      <c r="O16" s="141"/>
      <c r="P16" s="141"/>
      <c r="Q16" s="141"/>
      <c r="R16" s="172" t="str">
        <f>IF(CC16&lt;&gt;"",Generale_e_VSP_MAS!C46,"")</f>
        <v/>
      </c>
      <c r="S16" s="172"/>
      <c r="T16" s="172"/>
      <c r="U16" s="172"/>
      <c r="V16" s="172"/>
      <c r="W16" s="172"/>
      <c r="X16" s="172"/>
      <c r="Y16" s="172"/>
      <c r="Z16" s="172"/>
      <c r="AA16" s="172"/>
      <c r="AB16" s="172" t="str">
        <f>IF(CC16&lt;&gt;"",Generale_e_VSP_MAS!F46,"")</f>
        <v/>
      </c>
      <c r="AC16" s="172"/>
      <c r="AD16" s="172"/>
      <c r="AE16" s="172"/>
      <c r="AF16" s="172"/>
      <c r="AG16" s="172"/>
      <c r="AH16" s="172"/>
      <c r="AI16" s="172"/>
      <c r="AJ16" s="172"/>
      <c r="AK16" s="172"/>
      <c r="AL16" s="172"/>
      <c r="AM16" s="172"/>
      <c r="AN16" s="172"/>
      <c r="AO16" s="172" t="str">
        <f>IF(CC16&lt;&gt;"",Generale_e_VSP_MAS!H46,"")</f>
        <v/>
      </c>
      <c r="AP16" s="172"/>
      <c r="AQ16" s="172"/>
      <c r="AR16" s="172"/>
      <c r="AS16" s="172"/>
      <c r="AT16" s="172"/>
      <c r="AU16" s="172"/>
      <c r="AV16" s="172"/>
      <c r="AW16" s="172"/>
      <c r="AX16" s="172"/>
      <c r="AY16" s="172"/>
      <c r="AZ16" s="172"/>
      <c r="BA16" s="172"/>
      <c r="BB16" s="172" t="str">
        <f>IF(CC16&lt;&gt;"",IF(Generale_e_VSP_MAS!O46="","no","si"),"")</f>
        <v/>
      </c>
      <c r="BC16" s="172"/>
      <c r="BD16" s="172"/>
      <c r="BE16" s="172"/>
      <c r="BF16" s="118"/>
      <c r="BG16" s="118"/>
      <c r="BH16" s="118"/>
      <c r="BI16" s="118" t="s">
        <v>236</v>
      </c>
      <c r="BJ16" s="118"/>
      <c r="BK16" s="118"/>
      <c r="BL16" s="166">
        <f>Generale_e_VSP_MAS!O5</f>
        <v>0</v>
      </c>
      <c r="BM16" s="166"/>
      <c r="BN16" s="166"/>
      <c r="BO16" s="118"/>
      <c r="BP16" s="118" t="s">
        <v>238</v>
      </c>
      <c r="BQ16" s="118"/>
      <c r="BR16" s="118"/>
      <c r="BS16" s="118"/>
      <c r="BT16" s="118"/>
      <c r="BU16" s="118"/>
      <c r="BV16" s="145"/>
      <c r="BW16" s="166">
        <f>Generale_e_VSP_MAS!H8</f>
        <v>0</v>
      </c>
      <c r="BX16" s="166"/>
      <c r="BY16" s="166"/>
      <c r="BZ16" s="118"/>
      <c r="CA16" s="118"/>
      <c r="CC16" s="126" t="str">
        <f>IF(Generale_e_VSP_MAS!H46&lt;&gt;"","x","")</f>
        <v/>
      </c>
      <c r="CE16" s="126">
        <f>IF(Generalità_ORG!D29&lt;&gt;"",0,1)</f>
        <v>1</v>
      </c>
    </row>
    <row r="17" spans="1:95" s="142" customFormat="1" ht="11.45" customHeight="1" x14ac:dyDescent="0.25">
      <c r="A17" s="118"/>
      <c r="B17" s="144" t="str">
        <f>IF(Generalità_ORG!D32&lt;&gt;"",CONCATENATE("PG 4: ",Generalità_ORG!D32),Testi_CALC!$E$5)</f>
        <v>(PG non utilizzato)</v>
      </c>
      <c r="C17" s="141"/>
      <c r="D17" s="141"/>
      <c r="E17" s="141"/>
      <c r="F17" s="141"/>
      <c r="G17" s="141"/>
      <c r="H17" s="141"/>
      <c r="I17" s="141"/>
      <c r="J17" s="141"/>
      <c r="K17" s="141"/>
      <c r="L17" s="141"/>
      <c r="M17" s="141"/>
      <c r="N17" s="141"/>
      <c r="O17" s="141"/>
      <c r="P17" s="141"/>
      <c r="Q17" s="141"/>
      <c r="R17" s="172" t="str">
        <f>IF(CC17&lt;&gt;"",Generale_e_VSP_MAS!C63,"")</f>
        <v/>
      </c>
      <c r="S17" s="172"/>
      <c r="T17" s="172"/>
      <c r="U17" s="172"/>
      <c r="V17" s="172"/>
      <c r="W17" s="172"/>
      <c r="X17" s="172"/>
      <c r="Y17" s="172"/>
      <c r="Z17" s="172"/>
      <c r="AA17" s="172"/>
      <c r="AB17" s="172" t="str">
        <f>IF(CC17&lt;&gt;"",Generale_e_VSP_MAS!F63,"")</f>
        <v/>
      </c>
      <c r="AC17" s="172"/>
      <c r="AD17" s="172"/>
      <c r="AE17" s="172"/>
      <c r="AF17" s="172"/>
      <c r="AG17" s="172"/>
      <c r="AH17" s="172"/>
      <c r="AI17" s="172"/>
      <c r="AJ17" s="172"/>
      <c r="AK17" s="172"/>
      <c r="AL17" s="172"/>
      <c r="AM17" s="172"/>
      <c r="AN17" s="172"/>
      <c r="AO17" s="172" t="str">
        <f>IF(CC17&lt;&gt;"",Generale_e_VSP_MAS!H63,"")</f>
        <v/>
      </c>
      <c r="AP17" s="172"/>
      <c r="AQ17" s="172"/>
      <c r="AR17" s="172"/>
      <c r="AS17" s="172"/>
      <c r="AT17" s="172"/>
      <c r="AU17" s="172"/>
      <c r="AV17" s="172"/>
      <c r="AW17" s="172"/>
      <c r="AX17" s="172"/>
      <c r="AY17" s="172"/>
      <c r="AZ17" s="172"/>
      <c r="BA17" s="172"/>
      <c r="BB17" s="172" t="str">
        <f>IF(CC17&lt;&gt;"",IF(Generale_e_VSP_MAS!O63="","no","si"),"")</f>
        <v/>
      </c>
      <c r="BC17" s="172"/>
      <c r="BD17" s="172"/>
      <c r="BE17" s="172"/>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C17" s="126" t="str">
        <f>IF(Generale_e_VSP_MAS!H63&lt;&gt;"","x","")</f>
        <v/>
      </c>
      <c r="CE17" s="126">
        <f>IF(Generalità_ORG!D32&lt;&gt;"",0,1)</f>
        <v>1</v>
      </c>
    </row>
    <row r="18" spans="1:95" s="142" customFormat="1" ht="11.45" customHeight="1" x14ac:dyDescent="0.25">
      <c r="A18" s="118"/>
      <c r="B18" s="144" t="str">
        <f>IF(Generalità_ORG!D35&lt;&gt;"",CONCATENATE("PG 5: ",Generalità_ORG!D35),Testi_CALC!$E$5)</f>
        <v>(PG non utilizzato)</v>
      </c>
      <c r="C18" s="141"/>
      <c r="D18" s="141"/>
      <c r="E18" s="141"/>
      <c r="F18" s="141"/>
      <c r="G18" s="141"/>
      <c r="H18" s="141"/>
      <c r="I18" s="141"/>
      <c r="J18" s="141"/>
      <c r="K18" s="141"/>
      <c r="L18" s="141"/>
      <c r="M18" s="141"/>
      <c r="N18" s="141"/>
      <c r="O18" s="141"/>
      <c r="P18" s="141"/>
      <c r="Q18" s="141"/>
      <c r="R18" s="172" t="str">
        <f>IF(CC18&lt;&gt;"",Generale_e_VSP_MAS!C80,"")</f>
        <v/>
      </c>
      <c r="S18" s="172"/>
      <c r="T18" s="172"/>
      <c r="U18" s="172"/>
      <c r="V18" s="172"/>
      <c r="W18" s="172"/>
      <c r="X18" s="172"/>
      <c r="Y18" s="172"/>
      <c r="Z18" s="172"/>
      <c r="AA18" s="172"/>
      <c r="AB18" s="172" t="str">
        <f>IF(CC18&lt;&gt;"",Generale_e_VSP_MAS!F80,"")</f>
        <v/>
      </c>
      <c r="AC18" s="172"/>
      <c r="AD18" s="172"/>
      <c r="AE18" s="172"/>
      <c r="AF18" s="172"/>
      <c r="AG18" s="172"/>
      <c r="AH18" s="172"/>
      <c r="AI18" s="172"/>
      <c r="AJ18" s="172"/>
      <c r="AK18" s="172"/>
      <c r="AL18" s="172"/>
      <c r="AM18" s="172"/>
      <c r="AN18" s="172"/>
      <c r="AO18" s="172" t="str">
        <f>IF(CC18&lt;&gt;"",Generale_e_VSP_MAS!H80,"")</f>
        <v/>
      </c>
      <c r="AP18" s="172"/>
      <c r="AQ18" s="172"/>
      <c r="AR18" s="172"/>
      <c r="AS18" s="172"/>
      <c r="AT18" s="172"/>
      <c r="AU18" s="172"/>
      <c r="AV18" s="172"/>
      <c r="AW18" s="172"/>
      <c r="AX18" s="172"/>
      <c r="AY18" s="172"/>
      <c r="AZ18" s="172"/>
      <c r="BA18" s="172"/>
      <c r="BB18" s="172" t="str">
        <f>IF(CC18&lt;&gt;"",IF(Generale_e_VSP_MAS!O80="","no","si"),"")</f>
        <v/>
      </c>
      <c r="BC18" s="172"/>
      <c r="BD18" s="172"/>
      <c r="BE18" s="172"/>
      <c r="BF18" s="118"/>
      <c r="BG18" s="118" t="s">
        <v>237</v>
      </c>
      <c r="BH18" s="118"/>
      <c r="BI18" s="118"/>
      <c r="BJ18" s="118"/>
      <c r="BK18" s="118"/>
      <c r="BL18" s="118"/>
      <c r="BM18" s="145"/>
      <c r="BN18" s="145"/>
      <c r="BO18" s="172">
        <f>Generale_e_VSP_MAS!H5</f>
        <v>0</v>
      </c>
      <c r="BP18" s="172"/>
      <c r="BQ18" s="172"/>
      <c r="BR18" s="172"/>
      <c r="BS18" s="172"/>
      <c r="BT18" s="172"/>
      <c r="BU18" s="172"/>
      <c r="BV18" s="172"/>
      <c r="BW18" s="172"/>
      <c r="BX18" s="172"/>
      <c r="BY18" s="172"/>
      <c r="BZ18" s="118"/>
      <c r="CA18" s="118"/>
      <c r="CC18" s="126" t="str">
        <f>IF(Generale_e_VSP_MAS!H80&lt;&gt;"","x","")</f>
        <v/>
      </c>
      <c r="CE18" s="126">
        <f>IF(Generalità_ORG!D35&lt;&gt;"",0,1)</f>
        <v>1</v>
      </c>
    </row>
    <row r="19" spans="1:95" s="142" customFormat="1" ht="11.45" customHeight="1" x14ac:dyDescent="0.25">
      <c r="A19" s="118"/>
      <c r="B19" s="144" t="str">
        <f>IF(Generalità_ORG!D38&lt;&gt;"",CONCATENATE("PG 6 :",Generalità_ORG!D38),Testi_CALC!$E$5)</f>
        <v>(PG non utilizzato)</v>
      </c>
      <c r="C19" s="141"/>
      <c r="D19" s="141"/>
      <c r="E19" s="141"/>
      <c r="F19" s="141"/>
      <c r="G19" s="141"/>
      <c r="H19" s="141"/>
      <c r="I19" s="141"/>
      <c r="J19" s="141"/>
      <c r="K19" s="141"/>
      <c r="L19" s="141"/>
      <c r="M19" s="141"/>
      <c r="N19" s="141"/>
      <c r="O19" s="141"/>
      <c r="P19" s="141"/>
      <c r="Q19" s="141"/>
      <c r="R19" s="172" t="str">
        <f>IF(CC19&lt;&gt;"",Generale_e_VSP_MAS!C97,"")</f>
        <v/>
      </c>
      <c r="S19" s="172"/>
      <c r="T19" s="172"/>
      <c r="U19" s="172"/>
      <c r="V19" s="172"/>
      <c r="W19" s="172"/>
      <c r="X19" s="172"/>
      <c r="Y19" s="172"/>
      <c r="Z19" s="172"/>
      <c r="AA19" s="172"/>
      <c r="AB19" s="172" t="str">
        <f>IF(CC19&lt;&gt;"",Generale_e_VSP_MAS!F97,"")</f>
        <v/>
      </c>
      <c r="AC19" s="172"/>
      <c r="AD19" s="172"/>
      <c r="AE19" s="172"/>
      <c r="AF19" s="172"/>
      <c r="AG19" s="172"/>
      <c r="AH19" s="172"/>
      <c r="AI19" s="172"/>
      <c r="AJ19" s="172"/>
      <c r="AK19" s="172"/>
      <c r="AL19" s="172"/>
      <c r="AM19" s="172"/>
      <c r="AN19" s="172"/>
      <c r="AO19" s="172" t="str">
        <f>IF(CC19&lt;&gt;"",Generale_e_VSP_MAS!H97,"")</f>
        <v/>
      </c>
      <c r="AP19" s="172"/>
      <c r="AQ19" s="172"/>
      <c r="AR19" s="172"/>
      <c r="AS19" s="172"/>
      <c r="AT19" s="172"/>
      <c r="AU19" s="172"/>
      <c r="AV19" s="172"/>
      <c r="AW19" s="172"/>
      <c r="AX19" s="172"/>
      <c r="AY19" s="172"/>
      <c r="AZ19" s="172"/>
      <c r="BA19" s="172"/>
      <c r="BB19" s="172" t="str">
        <f>IF(CC19&lt;&gt;"",IF(Generale_e_VSP_MAS!O97="","no","si"),"")</f>
        <v/>
      </c>
      <c r="BC19" s="172"/>
      <c r="BD19" s="172"/>
      <c r="BE19" s="172"/>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C19" s="126" t="str">
        <f>IF(Generale_e_VSP_MAS!H97&lt;&gt;"","x","")</f>
        <v/>
      </c>
      <c r="CE19" s="126">
        <f>IF(Generalità_ORG!D38&lt;&gt;"",0,1)</f>
        <v>1</v>
      </c>
    </row>
    <row r="20" spans="1:95" ht="5.0999999999999996" customHeight="1" x14ac:dyDescent="0.2">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row>
    <row r="21" spans="1:95" x14ac:dyDescent="0.2">
      <c r="B21" s="192" t="str">
        <f>Testi_CALC!E12</f>
        <v>Valutazione standard del personaggio (VSP)</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row>
    <row r="22" spans="1:95" ht="5.0999999999999996" customHeight="1" x14ac:dyDescent="0.2">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row>
    <row r="23" spans="1:95" s="142" customFormat="1" ht="11.25" customHeight="1" x14ac:dyDescent="0.25">
      <c r="A23" s="118"/>
      <c r="B23" s="141"/>
      <c r="C23" s="141"/>
      <c r="D23" s="141"/>
      <c r="E23" s="141"/>
      <c r="F23" s="171" t="s">
        <v>84</v>
      </c>
      <c r="G23" s="171"/>
      <c r="H23" s="171" t="s">
        <v>85</v>
      </c>
      <c r="I23" s="171"/>
      <c r="J23" s="171" t="s">
        <v>86</v>
      </c>
      <c r="K23" s="171"/>
      <c r="L23" s="171" t="s">
        <v>87</v>
      </c>
      <c r="M23" s="171"/>
      <c r="N23" s="171" t="s">
        <v>88</v>
      </c>
      <c r="O23" s="171"/>
      <c r="P23" s="171" t="s">
        <v>89</v>
      </c>
      <c r="Q23" s="171"/>
      <c r="R23" s="171" t="s">
        <v>90</v>
      </c>
      <c r="S23" s="171"/>
      <c r="T23" s="171" t="s">
        <v>91</v>
      </c>
      <c r="U23" s="171"/>
      <c r="V23" s="171" t="s">
        <v>92</v>
      </c>
      <c r="W23" s="171"/>
      <c r="X23" s="171" t="s">
        <v>93</v>
      </c>
      <c r="Y23" s="171"/>
      <c r="Z23" s="171" t="s">
        <v>94</v>
      </c>
      <c r="AA23" s="171"/>
      <c r="AB23" s="118"/>
      <c r="AC23" s="118"/>
      <c r="AD23" s="118"/>
      <c r="AE23" s="118" t="s">
        <v>248</v>
      </c>
      <c r="AF23" s="118"/>
      <c r="AG23" s="118"/>
      <c r="AH23" s="118"/>
      <c r="AI23" s="118"/>
      <c r="AJ23" s="118"/>
      <c r="AK23" s="118"/>
      <c r="AL23" s="118"/>
      <c r="AM23" s="118"/>
      <c r="AN23" s="118"/>
      <c r="AO23" s="118"/>
      <c r="AP23" s="189" t="s">
        <v>289</v>
      </c>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18"/>
      <c r="BU23" s="118"/>
      <c r="BV23" s="118"/>
      <c r="BW23" s="118"/>
      <c r="BX23" s="118"/>
      <c r="BY23" s="118"/>
      <c r="BZ23" s="118"/>
      <c r="CA23" s="118"/>
    </row>
    <row r="24" spans="1:95" s="142" customFormat="1" ht="11.25" customHeight="1" x14ac:dyDescent="0.25">
      <c r="A24" s="118"/>
      <c r="B24" s="144" t="s">
        <v>242</v>
      </c>
      <c r="C24" s="141"/>
      <c r="D24" s="141"/>
      <c r="E24" s="141"/>
      <c r="F24" s="165" t="str">
        <f t="shared" ref="F24:F29" si="0">IF($CC14&lt;&gt;"",CG24,"")</f>
        <v/>
      </c>
      <c r="G24" s="166"/>
      <c r="H24" s="165" t="str">
        <f t="shared" ref="H24:H29" si="1">IF($CC14&lt;&gt;"",CH24,"")</f>
        <v/>
      </c>
      <c r="I24" s="166"/>
      <c r="J24" s="165" t="str">
        <f t="shared" ref="J24:J29" si="2">IF($CC14&lt;&gt;"",CI24,"")</f>
        <v/>
      </c>
      <c r="K24" s="166"/>
      <c r="L24" s="165" t="str">
        <f t="shared" ref="L24:L29" si="3">IF($CC14&lt;&gt;"",CJ24,"")</f>
        <v/>
      </c>
      <c r="M24" s="166"/>
      <c r="N24" s="165" t="str">
        <f t="shared" ref="N24:N29" si="4">IF($CC14&lt;&gt;"",CK24,"")</f>
        <v/>
      </c>
      <c r="O24" s="166"/>
      <c r="P24" s="165" t="str">
        <f t="shared" ref="P24:P29" si="5">IF($CC14&lt;&gt;"",CL24,"")</f>
        <v/>
      </c>
      <c r="Q24" s="166"/>
      <c r="R24" s="165" t="str">
        <f t="shared" ref="R24:R29" si="6">IF($CC14&lt;&gt;"",CM24,"")</f>
        <v/>
      </c>
      <c r="S24" s="166"/>
      <c r="T24" s="165" t="str">
        <f t="shared" ref="T24:T29" si="7">IF($CC14&lt;&gt;"",CN24,"")</f>
        <v/>
      </c>
      <c r="U24" s="166"/>
      <c r="V24" s="165" t="str">
        <f t="shared" ref="V24:V29" si="8">IF($CC14&lt;&gt;"",CO24,"")</f>
        <v/>
      </c>
      <c r="W24" s="166"/>
      <c r="X24" s="165" t="str">
        <f t="shared" ref="X24:X29" si="9">IF($CC14&lt;&gt;"",CP24,"")</f>
        <v/>
      </c>
      <c r="Y24" s="166"/>
      <c r="Z24" s="165" t="str">
        <f t="shared" ref="Z24:Z29" si="10">IF($CC14&lt;&gt;"",CQ24,"")</f>
        <v/>
      </c>
      <c r="AA24" s="166"/>
      <c r="AB24" s="167" t="s">
        <v>249</v>
      </c>
      <c r="AC24" s="167"/>
      <c r="AD24" s="167"/>
      <c r="AE24" s="164" t="str">
        <f>Punteggi_Squadra_CALC!D5</f>
        <v/>
      </c>
      <c r="AF24" s="166"/>
      <c r="AG24" s="166"/>
      <c r="AH24" s="166"/>
      <c r="AI24" s="166"/>
      <c r="AJ24" s="166"/>
      <c r="AK24" s="118"/>
      <c r="AL24" s="118"/>
      <c r="AM24" s="118"/>
      <c r="AN24" s="118"/>
      <c r="AO24" s="118"/>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18"/>
      <c r="BU24" s="118"/>
      <c r="BV24" s="118"/>
      <c r="BW24" s="118"/>
      <c r="BX24" s="118"/>
      <c r="BY24" s="118"/>
      <c r="BZ24" s="118"/>
      <c r="CA24" s="118"/>
      <c r="CG24" s="126">
        <f t="array" ref="CG24:CQ24">TRANSPOSE(Generale_e_VSP_MAS!AL15:AL25)</f>
        <v>9</v>
      </c>
      <c r="CH24" s="126">
        <v>9</v>
      </c>
      <c r="CI24" s="126">
        <v>9</v>
      </c>
      <c r="CJ24" s="126">
        <v>9</v>
      </c>
      <c r="CK24" s="126">
        <v>9</v>
      </c>
      <c r="CL24" s="126">
        <v>9</v>
      </c>
      <c r="CM24" s="126">
        <v>9</v>
      </c>
      <c r="CN24" s="126">
        <v>9</v>
      </c>
      <c r="CO24" s="126">
        <v>9</v>
      </c>
      <c r="CP24" s="126">
        <v>9</v>
      </c>
      <c r="CQ24" s="126">
        <v>9</v>
      </c>
    </row>
    <row r="25" spans="1:95" s="142" customFormat="1" ht="11.25" customHeight="1" x14ac:dyDescent="0.25">
      <c r="A25" s="118"/>
      <c r="B25" s="144" t="s">
        <v>243</v>
      </c>
      <c r="C25" s="141"/>
      <c r="D25" s="141"/>
      <c r="E25" s="141"/>
      <c r="F25" s="165" t="str">
        <f t="shared" si="0"/>
        <v/>
      </c>
      <c r="G25" s="166"/>
      <c r="H25" s="165" t="str">
        <f t="shared" si="1"/>
        <v/>
      </c>
      <c r="I25" s="166"/>
      <c r="J25" s="165" t="str">
        <f t="shared" si="2"/>
        <v/>
      </c>
      <c r="K25" s="166"/>
      <c r="L25" s="165" t="str">
        <f t="shared" si="3"/>
        <v/>
      </c>
      <c r="M25" s="166"/>
      <c r="N25" s="165" t="str">
        <f t="shared" si="4"/>
        <v/>
      </c>
      <c r="O25" s="166"/>
      <c r="P25" s="165" t="str">
        <f t="shared" si="5"/>
        <v/>
      </c>
      <c r="Q25" s="166"/>
      <c r="R25" s="165" t="str">
        <f t="shared" si="6"/>
        <v/>
      </c>
      <c r="S25" s="166"/>
      <c r="T25" s="165" t="str">
        <f t="shared" si="7"/>
        <v/>
      </c>
      <c r="U25" s="166"/>
      <c r="V25" s="165" t="str">
        <f t="shared" si="8"/>
        <v/>
      </c>
      <c r="W25" s="166"/>
      <c r="X25" s="165" t="str">
        <f t="shared" si="9"/>
        <v/>
      </c>
      <c r="Y25" s="166"/>
      <c r="Z25" s="165" t="str">
        <f t="shared" si="10"/>
        <v/>
      </c>
      <c r="AA25" s="166"/>
      <c r="AB25" s="167" t="s">
        <v>249</v>
      </c>
      <c r="AC25" s="167"/>
      <c r="AD25" s="167"/>
      <c r="AE25" s="164" t="str">
        <f>Punteggi_Squadra_CALC!D6</f>
        <v/>
      </c>
      <c r="AF25" s="166"/>
      <c r="AG25" s="166"/>
      <c r="AH25" s="166"/>
      <c r="AI25" s="166"/>
      <c r="AJ25" s="166"/>
      <c r="AK25" s="118"/>
      <c r="AL25" s="118"/>
      <c r="AM25" s="118"/>
      <c r="AN25" s="118"/>
      <c r="AO25" s="118"/>
      <c r="AP25" s="171" t="s">
        <v>290</v>
      </c>
      <c r="AQ25" s="171"/>
      <c r="AR25" s="171"/>
      <c r="AS25" s="171"/>
      <c r="AT25" s="171" t="s">
        <v>291</v>
      </c>
      <c r="AU25" s="171"/>
      <c r="AV25" s="171"/>
      <c r="AW25" s="171"/>
      <c r="AX25" s="171" t="s">
        <v>292</v>
      </c>
      <c r="AY25" s="171"/>
      <c r="AZ25" s="171"/>
      <c r="BA25" s="171"/>
      <c r="BB25" s="171" t="s">
        <v>293</v>
      </c>
      <c r="BC25" s="171"/>
      <c r="BD25" s="171"/>
      <c r="BE25" s="171"/>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G25" s="126">
        <f t="array" ref="CG25:CQ25">TRANSPOSE(Generale_e_VSP_MAS!AL32:AL42)</f>
        <v>9</v>
      </c>
      <c r="CH25" s="126">
        <v>9</v>
      </c>
      <c r="CI25" s="126">
        <v>9</v>
      </c>
      <c r="CJ25" s="126">
        <v>9</v>
      </c>
      <c r="CK25" s="126">
        <v>9</v>
      </c>
      <c r="CL25" s="126">
        <v>9</v>
      </c>
      <c r="CM25" s="126">
        <v>9</v>
      </c>
      <c r="CN25" s="126">
        <v>9</v>
      </c>
      <c r="CO25" s="126">
        <v>9</v>
      </c>
      <c r="CP25" s="126">
        <v>9</v>
      </c>
      <c r="CQ25" s="126">
        <v>9</v>
      </c>
    </row>
    <row r="26" spans="1:95" s="142" customFormat="1" ht="11.25" customHeight="1" x14ac:dyDescent="0.25">
      <c r="A26" s="118"/>
      <c r="B26" s="144" t="s">
        <v>244</v>
      </c>
      <c r="C26" s="141"/>
      <c r="D26" s="141"/>
      <c r="E26" s="141"/>
      <c r="F26" s="165" t="str">
        <f t="shared" si="0"/>
        <v/>
      </c>
      <c r="G26" s="166"/>
      <c r="H26" s="165" t="str">
        <f t="shared" si="1"/>
        <v/>
      </c>
      <c r="I26" s="166"/>
      <c r="J26" s="165" t="str">
        <f t="shared" si="2"/>
        <v/>
      </c>
      <c r="K26" s="166"/>
      <c r="L26" s="165" t="str">
        <f t="shared" si="3"/>
        <v/>
      </c>
      <c r="M26" s="166"/>
      <c r="N26" s="165" t="str">
        <f t="shared" si="4"/>
        <v/>
      </c>
      <c r="O26" s="166"/>
      <c r="P26" s="165" t="str">
        <f t="shared" si="5"/>
        <v/>
      </c>
      <c r="Q26" s="166"/>
      <c r="R26" s="165" t="str">
        <f t="shared" si="6"/>
        <v/>
      </c>
      <c r="S26" s="166"/>
      <c r="T26" s="165" t="str">
        <f t="shared" si="7"/>
        <v/>
      </c>
      <c r="U26" s="166"/>
      <c r="V26" s="165" t="str">
        <f t="shared" si="8"/>
        <v/>
      </c>
      <c r="W26" s="166"/>
      <c r="X26" s="165" t="str">
        <f t="shared" si="9"/>
        <v/>
      </c>
      <c r="Y26" s="166"/>
      <c r="Z26" s="165" t="str">
        <f t="shared" si="10"/>
        <v/>
      </c>
      <c r="AA26" s="166"/>
      <c r="AB26" s="167" t="s">
        <v>249</v>
      </c>
      <c r="AC26" s="167"/>
      <c r="AD26" s="167"/>
      <c r="AE26" s="164" t="str">
        <f>Punteggi_Squadra_CALC!D7</f>
        <v/>
      </c>
      <c r="AF26" s="166"/>
      <c r="AG26" s="166"/>
      <c r="AH26" s="166"/>
      <c r="AI26" s="166"/>
      <c r="AJ26" s="166"/>
      <c r="AK26" s="118"/>
      <c r="AL26" s="118"/>
      <c r="AM26" s="144" t="s">
        <v>84</v>
      </c>
      <c r="AN26" s="144"/>
      <c r="AO26" s="118"/>
      <c r="AP26" s="169">
        <f>Pesi_VSP_ORG!Z9</f>
        <v>0</v>
      </c>
      <c r="AQ26" s="170"/>
      <c r="AR26" s="170"/>
      <c r="AS26" s="170"/>
      <c r="AT26" s="169">
        <f>Pesi_VSP_ORG!AA9</f>
        <v>-1.75</v>
      </c>
      <c r="AU26" s="170"/>
      <c r="AV26" s="170"/>
      <c r="AW26" s="170"/>
      <c r="AX26" s="169">
        <f>Pesi_VSP_ORG!AB9</f>
        <v>-7</v>
      </c>
      <c r="AY26" s="170"/>
      <c r="AZ26" s="170"/>
      <c r="BA26" s="170"/>
      <c r="BB26" s="169">
        <f>Pesi_VSP_ORG!AC9</f>
        <v>-35</v>
      </c>
      <c r="BC26" s="170"/>
      <c r="BD26" s="170"/>
      <c r="BE26" s="170"/>
      <c r="BF26" s="141"/>
      <c r="BG26" s="141"/>
      <c r="BH26" s="141"/>
      <c r="BI26" s="141"/>
      <c r="BJ26" s="141"/>
      <c r="BK26" s="141"/>
      <c r="BL26" s="141"/>
      <c r="BM26" s="141"/>
      <c r="BN26" s="141"/>
      <c r="BO26" s="141"/>
      <c r="BP26" s="141"/>
      <c r="BQ26" s="141"/>
      <c r="BR26" s="141"/>
      <c r="BS26" s="141"/>
      <c r="BT26" s="141"/>
      <c r="BU26" s="141"/>
      <c r="BV26" s="141"/>
      <c r="BW26" s="141"/>
      <c r="BX26" s="141"/>
      <c r="BY26" s="141"/>
      <c r="BZ26" s="118"/>
      <c r="CA26" s="118"/>
      <c r="CG26" s="126">
        <f t="array" ref="CG26:CQ26">TRANSPOSE(Generale_e_VSP_MAS!AL49:AL59)</f>
        <v>9</v>
      </c>
      <c r="CH26" s="126">
        <v>9</v>
      </c>
      <c r="CI26" s="126">
        <v>9</v>
      </c>
      <c r="CJ26" s="126">
        <v>9</v>
      </c>
      <c r="CK26" s="126">
        <v>9</v>
      </c>
      <c r="CL26" s="126">
        <v>9</v>
      </c>
      <c r="CM26" s="126">
        <v>9</v>
      </c>
      <c r="CN26" s="126">
        <v>9</v>
      </c>
      <c r="CO26" s="126">
        <v>9</v>
      </c>
      <c r="CP26" s="126">
        <v>9</v>
      </c>
      <c r="CQ26" s="126">
        <v>9</v>
      </c>
    </row>
    <row r="27" spans="1:95" s="142" customFormat="1" ht="11.25" customHeight="1" x14ac:dyDescent="0.25">
      <c r="A27" s="118"/>
      <c r="B27" s="144" t="s">
        <v>245</v>
      </c>
      <c r="C27" s="141"/>
      <c r="D27" s="141"/>
      <c r="E27" s="141"/>
      <c r="F27" s="165" t="str">
        <f t="shared" si="0"/>
        <v/>
      </c>
      <c r="G27" s="166"/>
      <c r="H27" s="165" t="str">
        <f t="shared" si="1"/>
        <v/>
      </c>
      <c r="I27" s="166"/>
      <c r="J27" s="165" t="str">
        <f t="shared" si="2"/>
        <v/>
      </c>
      <c r="K27" s="166"/>
      <c r="L27" s="165" t="str">
        <f t="shared" si="3"/>
        <v/>
      </c>
      <c r="M27" s="166"/>
      <c r="N27" s="165" t="str">
        <f t="shared" si="4"/>
        <v/>
      </c>
      <c r="O27" s="166"/>
      <c r="P27" s="165" t="str">
        <f t="shared" si="5"/>
        <v/>
      </c>
      <c r="Q27" s="166"/>
      <c r="R27" s="165" t="str">
        <f t="shared" si="6"/>
        <v/>
      </c>
      <c r="S27" s="166"/>
      <c r="T27" s="165" t="str">
        <f t="shared" si="7"/>
        <v/>
      </c>
      <c r="U27" s="166"/>
      <c r="V27" s="165" t="str">
        <f t="shared" si="8"/>
        <v/>
      </c>
      <c r="W27" s="166"/>
      <c r="X27" s="165" t="str">
        <f t="shared" si="9"/>
        <v/>
      </c>
      <c r="Y27" s="166"/>
      <c r="Z27" s="165" t="str">
        <f t="shared" si="10"/>
        <v/>
      </c>
      <c r="AA27" s="166"/>
      <c r="AB27" s="167" t="s">
        <v>249</v>
      </c>
      <c r="AC27" s="167"/>
      <c r="AD27" s="167"/>
      <c r="AE27" s="164" t="str">
        <f>Punteggi_Squadra_CALC!D8</f>
        <v/>
      </c>
      <c r="AF27" s="166"/>
      <c r="AG27" s="166"/>
      <c r="AH27" s="166"/>
      <c r="AI27" s="166"/>
      <c r="AJ27" s="166"/>
      <c r="AK27" s="118"/>
      <c r="AL27" s="118"/>
      <c r="AM27" s="144" t="s">
        <v>85</v>
      </c>
      <c r="AN27" s="118"/>
      <c r="AO27" s="141"/>
      <c r="AP27" s="169">
        <f>Pesi_VSP_ORG!Z10</f>
        <v>0</v>
      </c>
      <c r="AQ27" s="170"/>
      <c r="AR27" s="170"/>
      <c r="AS27" s="170"/>
      <c r="AT27" s="169">
        <f>Pesi_VSP_ORG!AA10</f>
        <v>-5</v>
      </c>
      <c r="AU27" s="170"/>
      <c r="AV27" s="170"/>
      <c r="AW27" s="170"/>
      <c r="AX27" s="169">
        <f>Pesi_VSP_ORG!AB10</f>
        <v>-10</v>
      </c>
      <c r="AY27" s="170"/>
      <c r="AZ27" s="170"/>
      <c r="BA27" s="170"/>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18"/>
      <c r="CA27" s="118"/>
      <c r="CG27" s="126">
        <f t="array" ref="CG27:CQ27">TRANSPOSE(Generale_e_VSP_MAS!AL66:AL76)</f>
        <v>9</v>
      </c>
      <c r="CH27" s="126">
        <v>9</v>
      </c>
      <c r="CI27" s="126">
        <v>9</v>
      </c>
      <c r="CJ27" s="126">
        <v>9</v>
      </c>
      <c r="CK27" s="126">
        <v>9</v>
      </c>
      <c r="CL27" s="126">
        <v>9</v>
      </c>
      <c r="CM27" s="126">
        <v>9</v>
      </c>
      <c r="CN27" s="126">
        <v>9</v>
      </c>
      <c r="CO27" s="126">
        <v>9</v>
      </c>
      <c r="CP27" s="126">
        <v>9</v>
      </c>
      <c r="CQ27" s="126">
        <v>9</v>
      </c>
    </row>
    <row r="28" spans="1:95" s="142" customFormat="1" ht="11.25" customHeight="1" x14ac:dyDescent="0.25">
      <c r="A28" s="118"/>
      <c r="B28" s="144" t="s">
        <v>246</v>
      </c>
      <c r="C28" s="118"/>
      <c r="D28" s="118"/>
      <c r="E28" s="118"/>
      <c r="F28" s="165" t="str">
        <f t="shared" si="0"/>
        <v/>
      </c>
      <c r="G28" s="166"/>
      <c r="H28" s="165" t="str">
        <f t="shared" si="1"/>
        <v/>
      </c>
      <c r="I28" s="166"/>
      <c r="J28" s="165" t="str">
        <f t="shared" si="2"/>
        <v/>
      </c>
      <c r="K28" s="166"/>
      <c r="L28" s="165" t="str">
        <f t="shared" si="3"/>
        <v/>
      </c>
      <c r="M28" s="166"/>
      <c r="N28" s="165" t="str">
        <f t="shared" si="4"/>
        <v/>
      </c>
      <c r="O28" s="166"/>
      <c r="P28" s="165" t="str">
        <f t="shared" si="5"/>
        <v/>
      </c>
      <c r="Q28" s="166"/>
      <c r="R28" s="165" t="str">
        <f t="shared" si="6"/>
        <v/>
      </c>
      <c r="S28" s="166"/>
      <c r="T28" s="165" t="str">
        <f t="shared" si="7"/>
        <v/>
      </c>
      <c r="U28" s="166"/>
      <c r="V28" s="165" t="str">
        <f t="shared" si="8"/>
        <v/>
      </c>
      <c r="W28" s="166"/>
      <c r="X28" s="165" t="str">
        <f t="shared" si="9"/>
        <v/>
      </c>
      <c r="Y28" s="166"/>
      <c r="Z28" s="165" t="str">
        <f t="shared" si="10"/>
        <v/>
      </c>
      <c r="AA28" s="166"/>
      <c r="AB28" s="167" t="s">
        <v>249</v>
      </c>
      <c r="AC28" s="167"/>
      <c r="AD28" s="167"/>
      <c r="AE28" s="164" t="str">
        <f>Punteggi_Squadra_CALC!D9</f>
        <v/>
      </c>
      <c r="AF28" s="164"/>
      <c r="AG28" s="164"/>
      <c r="AH28" s="164"/>
      <c r="AI28" s="164"/>
      <c r="AJ28" s="164"/>
      <c r="AK28" s="118"/>
      <c r="AL28" s="118"/>
      <c r="AM28" s="144" t="s">
        <v>86</v>
      </c>
      <c r="AN28" s="118"/>
      <c r="AO28" s="141"/>
      <c r="AP28" s="169">
        <f>Pesi_VSP_ORG!Z11</f>
        <v>0</v>
      </c>
      <c r="AQ28" s="170"/>
      <c r="AR28" s="170"/>
      <c r="AS28" s="170"/>
      <c r="AT28" s="169">
        <f>Pesi_VSP_ORG!AA11</f>
        <v>-5</v>
      </c>
      <c r="AU28" s="170"/>
      <c r="AV28" s="170"/>
      <c r="AW28" s="170"/>
      <c r="AX28" s="171" t="s">
        <v>292</v>
      </c>
      <c r="AY28" s="171"/>
      <c r="AZ28" s="171"/>
      <c r="BA28" s="171"/>
      <c r="BB28" s="171" t="s">
        <v>293</v>
      </c>
      <c r="BC28" s="171"/>
      <c r="BD28" s="171"/>
      <c r="BE28" s="171"/>
      <c r="BF28" s="171" t="s">
        <v>294</v>
      </c>
      <c r="BG28" s="171"/>
      <c r="BH28" s="171"/>
      <c r="BI28" s="171"/>
      <c r="BJ28" s="171" t="s">
        <v>295</v>
      </c>
      <c r="BK28" s="171"/>
      <c r="BL28" s="171"/>
      <c r="BM28" s="171"/>
      <c r="BN28" s="171" t="s">
        <v>296</v>
      </c>
      <c r="BO28" s="171"/>
      <c r="BP28" s="171"/>
      <c r="BQ28" s="171"/>
      <c r="BR28" s="141"/>
      <c r="BS28" s="141"/>
      <c r="BT28" s="141"/>
      <c r="BU28" s="141"/>
      <c r="BV28" s="141"/>
      <c r="BW28" s="141"/>
      <c r="BX28" s="141"/>
      <c r="BY28" s="141"/>
      <c r="BZ28" s="141"/>
      <c r="CA28" s="118"/>
      <c r="CG28" s="126">
        <f t="array" ref="CG28:CQ28">TRANSPOSE(Generale_e_VSP_MAS!AL83:AL93)</f>
        <v>9</v>
      </c>
      <c r="CH28" s="126">
        <v>9</v>
      </c>
      <c r="CI28" s="126">
        <v>9</v>
      </c>
      <c r="CJ28" s="126">
        <v>9</v>
      </c>
      <c r="CK28" s="126">
        <v>9</v>
      </c>
      <c r="CL28" s="126">
        <v>9</v>
      </c>
      <c r="CM28" s="126">
        <v>9</v>
      </c>
      <c r="CN28" s="126">
        <v>9</v>
      </c>
      <c r="CO28" s="126">
        <v>9</v>
      </c>
      <c r="CP28" s="126">
        <v>9</v>
      </c>
      <c r="CQ28" s="126">
        <v>9</v>
      </c>
    </row>
    <row r="29" spans="1:95" s="142" customFormat="1" ht="11.25" customHeight="1" x14ac:dyDescent="0.25">
      <c r="A29" s="118"/>
      <c r="B29" s="144" t="s">
        <v>247</v>
      </c>
      <c r="C29" s="118"/>
      <c r="D29" s="118"/>
      <c r="E29" s="118"/>
      <c r="F29" s="165" t="str">
        <f t="shared" si="0"/>
        <v/>
      </c>
      <c r="G29" s="166"/>
      <c r="H29" s="165" t="str">
        <f t="shared" si="1"/>
        <v/>
      </c>
      <c r="I29" s="166"/>
      <c r="J29" s="165" t="str">
        <f t="shared" si="2"/>
        <v/>
      </c>
      <c r="K29" s="166"/>
      <c r="L29" s="165" t="str">
        <f t="shared" si="3"/>
        <v/>
      </c>
      <c r="M29" s="166"/>
      <c r="N29" s="165" t="str">
        <f t="shared" si="4"/>
        <v/>
      </c>
      <c r="O29" s="166"/>
      <c r="P29" s="165" t="str">
        <f t="shared" si="5"/>
        <v/>
      </c>
      <c r="Q29" s="166"/>
      <c r="R29" s="165" t="str">
        <f t="shared" si="6"/>
        <v/>
      </c>
      <c r="S29" s="166"/>
      <c r="T29" s="165" t="str">
        <f t="shared" si="7"/>
        <v/>
      </c>
      <c r="U29" s="166"/>
      <c r="V29" s="165" t="str">
        <f t="shared" si="8"/>
        <v/>
      </c>
      <c r="W29" s="166"/>
      <c r="X29" s="165" t="str">
        <f t="shared" si="9"/>
        <v/>
      </c>
      <c r="Y29" s="166"/>
      <c r="Z29" s="165" t="str">
        <f t="shared" si="10"/>
        <v/>
      </c>
      <c r="AA29" s="166"/>
      <c r="AB29" s="167" t="s">
        <v>249</v>
      </c>
      <c r="AC29" s="167"/>
      <c r="AD29" s="167"/>
      <c r="AE29" s="164" t="str">
        <f>Punteggi_Squadra_CALC!D10</f>
        <v/>
      </c>
      <c r="AF29" s="164"/>
      <c r="AG29" s="164"/>
      <c r="AH29" s="164"/>
      <c r="AI29" s="164"/>
      <c r="AJ29" s="164"/>
      <c r="AK29" s="118"/>
      <c r="AL29" s="118"/>
      <c r="AM29" s="144" t="s">
        <v>87</v>
      </c>
      <c r="AN29" s="118"/>
      <c r="AO29" s="141"/>
      <c r="AP29" s="169">
        <f>Pesi_VSP_ORG!Z15</f>
        <v>13.649999999999999</v>
      </c>
      <c r="AQ29" s="170"/>
      <c r="AR29" s="170"/>
      <c r="AS29" s="170"/>
      <c r="AT29" s="169">
        <f>Pesi_VSP_ORG!AA15</f>
        <v>9.5549999999999979</v>
      </c>
      <c r="AU29" s="170"/>
      <c r="AV29" s="170"/>
      <c r="AW29" s="170"/>
      <c r="AX29" s="169">
        <f>Pesi_VSP_ORG!AB15</f>
        <v>6.8249999999999993</v>
      </c>
      <c r="AY29" s="170"/>
      <c r="AZ29" s="170"/>
      <c r="BA29" s="170"/>
      <c r="BB29" s="169">
        <f>Pesi_VSP_ORG!AC15</f>
        <v>4.0949999999999998</v>
      </c>
      <c r="BC29" s="170"/>
      <c r="BD29" s="170"/>
      <c r="BE29" s="170"/>
      <c r="BF29" s="169">
        <f>Pesi_VSP_ORG!AD15</f>
        <v>1.365</v>
      </c>
      <c r="BG29" s="170"/>
      <c r="BH29" s="170"/>
      <c r="BI29" s="170"/>
      <c r="BJ29" s="169">
        <f>Pesi_VSP_ORG!AE15</f>
        <v>0.6825</v>
      </c>
      <c r="BK29" s="170"/>
      <c r="BL29" s="170"/>
      <c r="BM29" s="170"/>
      <c r="BN29" s="169">
        <f>Pesi_VSP_ORG!AF15</f>
        <v>0</v>
      </c>
      <c r="BO29" s="170"/>
      <c r="BP29" s="170"/>
      <c r="BQ29" s="170"/>
      <c r="BR29" s="171" t="s">
        <v>297</v>
      </c>
      <c r="BS29" s="171"/>
      <c r="BT29" s="171"/>
      <c r="BU29" s="171"/>
      <c r="BV29" s="171" t="s">
        <v>298</v>
      </c>
      <c r="BW29" s="171"/>
      <c r="BX29" s="171"/>
      <c r="BY29" s="171"/>
      <c r="BZ29" s="118"/>
      <c r="CA29" s="118"/>
      <c r="CG29" s="126">
        <f t="array" ref="CG29:CQ29">TRANSPOSE(Generale_e_VSP_MAS!AL100:AL110)</f>
        <v>9</v>
      </c>
      <c r="CH29" s="126">
        <v>9</v>
      </c>
      <c r="CI29" s="126">
        <v>9</v>
      </c>
      <c r="CJ29" s="126">
        <v>9</v>
      </c>
      <c r="CK29" s="126">
        <v>9</v>
      </c>
      <c r="CL29" s="126">
        <v>9</v>
      </c>
      <c r="CM29" s="126">
        <v>9</v>
      </c>
      <c r="CN29" s="126">
        <v>9</v>
      </c>
      <c r="CO29" s="126">
        <v>9</v>
      </c>
      <c r="CP29" s="126">
        <v>9</v>
      </c>
      <c r="CQ29" s="126">
        <v>9</v>
      </c>
    </row>
    <row r="30" spans="1:95" s="142" customFormat="1" ht="11.25" customHeight="1" x14ac:dyDescent="0.2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44" t="s">
        <v>88</v>
      </c>
      <c r="AN30" s="118"/>
      <c r="AO30" s="141"/>
      <c r="AP30" s="169">
        <f>Pesi_VSP_ORG!Z16</f>
        <v>25.35</v>
      </c>
      <c r="AQ30" s="170"/>
      <c r="AR30" s="170"/>
      <c r="AS30" s="170"/>
      <c r="AT30" s="169">
        <f>Pesi_VSP_ORG!AA16</f>
        <v>17.745000000000001</v>
      </c>
      <c r="AU30" s="170"/>
      <c r="AV30" s="170"/>
      <c r="AW30" s="170"/>
      <c r="AX30" s="169">
        <f>Pesi_VSP_ORG!AB16</f>
        <v>12.675000000000001</v>
      </c>
      <c r="AY30" s="170"/>
      <c r="AZ30" s="170"/>
      <c r="BA30" s="170"/>
      <c r="BB30" s="169">
        <f>Pesi_VSP_ORG!AC16</f>
        <v>10.14</v>
      </c>
      <c r="BC30" s="170"/>
      <c r="BD30" s="170"/>
      <c r="BE30" s="170"/>
      <c r="BF30" s="169">
        <f>Pesi_VSP_ORG!AD16</f>
        <v>7.6050000000000004</v>
      </c>
      <c r="BG30" s="170"/>
      <c r="BH30" s="170"/>
      <c r="BI30" s="170"/>
      <c r="BJ30" s="169">
        <f>Pesi_VSP_ORG!AE16</f>
        <v>5.07</v>
      </c>
      <c r="BK30" s="170"/>
      <c r="BL30" s="170"/>
      <c r="BM30" s="170"/>
      <c r="BN30" s="169">
        <f>Pesi_VSP_ORG!AF16</f>
        <v>2.5350000000000001</v>
      </c>
      <c r="BO30" s="170"/>
      <c r="BP30" s="170"/>
      <c r="BQ30" s="170"/>
      <c r="BR30" s="169">
        <f>Pesi_VSP_ORG!AG16</f>
        <v>1.2675000000000001</v>
      </c>
      <c r="BS30" s="170"/>
      <c r="BT30" s="170"/>
      <c r="BU30" s="170"/>
      <c r="BV30" s="169">
        <f>Pesi_VSP_ORG!AH16</f>
        <v>0</v>
      </c>
      <c r="BW30" s="170"/>
      <c r="BX30" s="170"/>
      <c r="BY30" s="170"/>
      <c r="BZ30" s="118"/>
      <c r="CA30" s="118"/>
    </row>
    <row r="31" spans="1:95" s="142" customFormat="1" ht="11.25" customHeight="1" x14ac:dyDescent="0.25">
      <c r="A31" s="118"/>
      <c r="B31" s="118"/>
      <c r="C31" s="141"/>
      <c r="D31" s="141"/>
      <c r="E31" s="118"/>
      <c r="F31" s="171" t="s">
        <v>251</v>
      </c>
      <c r="G31" s="171"/>
      <c r="H31" s="171"/>
      <c r="I31" s="171"/>
      <c r="J31" s="171"/>
      <c r="K31" s="171"/>
      <c r="L31" s="171" t="s">
        <v>250</v>
      </c>
      <c r="M31" s="171"/>
      <c r="N31" s="171"/>
      <c r="O31" s="171"/>
      <c r="P31" s="171"/>
      <c r="Q31" s="171"/>
      <c r="R31" s="118"/>
      <c r="S31" s="118"/>
      <c r="T31" s="118"/>
      <c r="U31" s="118" t="s">
        <v>252</v>
      </c>
      <c r="V31" s="118"/>
      <c r="W31" s="118"/>
      <c r="X31" s="118"/>
      <c r="Y31" s="118"/>
      <c r="Z31" s="118"/>
      <c r="AA31" s="118"/>
      <c r="AB31" s="118"/>
      <c r="AC31" s="118"/>
      <c r="AD31" s="118"/>
      <c r="AE31" s="118"/>
      <c r="AF31" s="118"/>
      <c r="AG31" s="118"/>
      <c r="AH31" s="118"/>
      <c r="AI31" s="118"/>
      <c r="AJ31" s="118"/>
      <c r="AK31" s="118"/>
      <c r="AL31" s="118"/>
      <c r="AM31" s="144" t="s">
        <v>89</v>
      </c>
      <c r="AN31" s="118"/>
      <c r="AO31" s="141"/>
      <c r="AP31" s="169">
        <f>Pesi_VSP_ORG!Z18</f>
        <v>13</v>
      </c>
      <c r="AQ31" s="170"/>
      <c r="AR31" s="170"/>
      <c r="AS31" s="170"/>
      <c r="AT31" s="169">
        <f>Pesi_VSP_ORG!AA18</f>
        <v>9.1</v>
      </c>
      <c r="AU31" s="170"/>
      <c r="AV31" s="170"/>
      <c r="AW31" s="170"/>
      <c r="AX31" s="169">
        <f>Pesi_VSP_ORG!AB18</f>
        <v>6.5</v>
      </c>
      <c r="AY31" s="170"/>
      <c r="AZ31" s="170"/>
      <c r="BA31" s="170"/>
      <c r="BB31" s="169">
        <f>Pesi_VSP_ORG!AC18</f>
        <v>3.9</v>
      </c>
      <c r="BC31" s="170"/>
      <c r="BD31" s="170"/>
      <c r="BE31" s="170"/>
      <c r="BF31" s="169">
        <f>Pesi_VSP_ORG!AD18</f>
        <v>0</v>
      </c>
      <c r="BG31" s="170"/>
      <c r="BH31" s="170"/>
      <c r="BI31" s="170"/>
      <c r="BJ31" s="141"/>
      <c r="BK31" s="141"/>
      <c r="BL31" s="141"/>
      <c r="BM31" s="141"/>
      <c r="BN31" s="141"/>
      <c r="BO31" s="141"/>
      <c r="BP31" s="141"/>
      <c r="BQ31" s="141"/>
      <c r="BR31" s="141"/>
      <c r="BS31" s="141"/>
      <c r="BT31" s="141"/>
      <c r="BU31" s="141"/>
      <c r="BV31" s="141"/>
      <c r="BW31" s="141"/>
      <c r="BX31" s="141"/>
      <c r="BY31" s="141"/>
      <c r="BZ31" s="118"/>
      <c r="CA31" s="118"/>
    </row>
    <row r="32" spans="1:95" s="142" customFormat="1" ht="11.25" customHeight="1" x14ac:dyDescent="0.25">
      <c r="A32" s="118"/>
      <c r="B32" s="144" t="s">
        <v>242</v>
      </c>
      <c r="C32" s="141"/>
      <c r="D32" s="141"/>
      <c r="E32" s="118"/>
      <c r="F32" s="193" t="str">
        <f>Punteggi_Squadra_CALC!E5</f>
        <v/>
      </c>
      <c r="G32" s="194"/>
      <c r="H32" s="194"/>
      <c r="I32" s="194"/>
      <c r="J32" s="194"/>
      <c r="K32" s="194"/>
      <c r="L32" s="193" t="str">
        <f>Punteggi_Squadra_CALC!F5</f>
        <v/>
      </c>
      <c r="M32" s="194"/>
      <c r="N32" s="194"/>
      <c r="O32" s="194"/>
      <c r="P32" s="194"/>
      <c r="Q32" s="194"/>
      <c r="R32" s="167" t="s">
        <v>249</v>
      </c>
      <c r="S32" s="167"/>
      <c r="T32" s="167"/>
      <c r="U32" s="164" t="str">
        <f>Punteggi_Squadra_CALC!G5</f>
        <v/>
      </c>
      <c r="V32" s="166"/>
      <c r="W32" s="166"/>
      <c r="X32" s="166"/>
      <c r="Y32" s="166"/>
      <c r="Z32" s="166"/>
      <c r="AA32" s="118"/>
      <c r="AB32" s="118"/>
      <c r="AC32" s="118"/>
      <c r="AD32" s="118"/>
      <c r="AE32" s="118"/>
      <c r="AF32" s="118"/>
      <c r="AG32" s="118"/>
      <c r="AH32" s="118"/>
      <c r="AI32" s="118"/>
      <c r="AJ32" s="118"/>
      <c r="AK32" s="118"/>
      <c r="AL32" s="118"/>
      <c r="AM32" s="144" t="s">
        <v>90</v>
      </c>
      <c r="AN32" s="118"/>
      <c r="AO32" s="141"/>
      <c r="AP32" s="169">
        <f>Pesi_VSP_ORG!Z19</f>
        <v>13</v>
      </c>
      <c r="AQ32" s="170"/>
      <c r="AR32" s="170"/>
      <c r="AS32" s="170"/>
      <c r="AT32" s="169">
        <f>Pesi_VSP_ORG!AA19</f>
        <v>9.1</v>
      </c>
      <c r="AU32" s="170"/>
      <c r="AV32" s="170"/>
      <c r="AW32" s="170"/>
      <c r="AX32" s="169">
        <f>Pesi_VSP_ORG!AB19</f>
        <v>6.5</v>
      </c>
      <c r="AY32" s="170"/>
      <c r="AZ32" s="170"/>
      <c r="BA32" s="170"/>
      <c r="BB32" s="169">
        <f>Pesi_VSP_ORG!AC19</f>
        <v>3.9</v>
      </c>
      <c r="BC32" s="170"/>
      <c r="BD32" s="170"/>
      <c r="BE32" s="170"/>
      <c r="BF32" s="169">
        <f>Pesi_VSP_ORG!AD19</f>
        <v>0</v>
      </c>
      <c r="BG32" s="170"/>
      <c r="BH32" s="170"/>
      <c r="BI32" s="170"/>
      <c r="BJ32" s="141"/>
      <c r="BK32" s="141"/>
      <c r="BL32" s="141"/>
      <c r="BM32" s="141"/>
      <c r="BN32" s="141"/>
      <c r="BO32" s="141"/>
      <c r="BP32" s="141"/>
      <c r="BQ32" s="141"/>
      <c r="BR32" s="141"/>
      <c r="BS32" s="141"/>
      <c r="BT32" s="141"/>
      <c r="BU32" s="141"/>
      <c r="BV32" s="141"/>
      <c r="BW32" s="141"/>
      <c r="BX32" s="141"/>
      <c r="BY32" s="141"/>
      <c r="BZ32" s="118"/>
      <c r="CA32" s="118"/>
    </row>
    <row r="33" spans="1:81" s="142" customFormat="1" ht="11.25" customHeight="1" x14ac:dyDescent="0.25">
      <c r="A33" s="118"/>
      <c r="B33" s="144" t="s">
        <v>243</v>
      </c>
      <c r="C33" s="141"/>
      <c r="D33" s="141"/>
      <c r="E33" s="118"/>
      <c r="F33" s="193" t="str">
        <f>Punteggi_Squadra_CALC!E6</f>
        <v/>
      </c>
      <c r="G33" s="194"/>
      <c r="H33" s="194"/>
      <c r="I33" s="194"/>
      <c r="J33" s="194"/>
      <c r="K33" s="194"/>
      <c r="L33" s="193" t="str">
        <f>Punteggi_Squadra_CALC!F6</f>
        <v/>
      </c>
      <c r="M33" s="194"/>
      <c r="N33" s="194"/>
      <c r="O33" s="194"/>
      <c r="P33" s="194"/>
      <c r="Q33" s="194"/>
      <c r="R33" s="167" t="s">
        <v>249</v>
      </c>
      <c r="S33" s="167"/>
      <c r="T33" s="167"/>
      <c r="U33" s="164" t="str">
        <f>Punteggi_Squadra_CALC!G6</f>
        <v/>
      </c>
      <c r="V33" s="166"/>
      <c r="W33" s="166"/>
      <c r="X33" s="166"/>
      <c r="Y33" s="166"/>
      <c r="Z33" s="166"/>
      <c r="AA33" s="118"/>
      <c r="AB33" s="118"/>
      <c r="AC33" s="118"/>
      <c r="AD33" s="118"/>
      <c r="AE33" s="118"/>
      <c r="AF33" s="118"/>
      <c r="AG33" s="118"/>
      <c r="AH33" s="118"/>
      <c r="AI33" s="118"/>
      <c r="AJ33" s="118"/>
      <c r="AK33" s="118"/>
      <c r="AL33" s="118"/>
      <c r="AM33" s="144" t="s">
        <v>91</v>
      </c>
      <c r="AN33" s="118"/>
      <c r="AO33" s="141"/>
      <c r="AP33" s="169">
        <f>Pesi_VSP_ORG!Z21</f>
        <v>10</v>
      </c>
      <c r="AQ33" s="170"/>
      <c r="AR33" s="170"/>
      <c r="AS33" s="170"/>
      <c r="AT33" s="169">
        <f>Pesi_VSP_ORG!AA21</f>
        <v>7</v>
      </c>
      <c r="AU33" s="170"/>
      <c r="AV33" s="170"/>
      <c r="AW33" s="170"/>
      <c r="AX33" s="169">
        <f>Pesi_VSP_ORG!AB21</f>
        <v>5</v>
      </c>
      <c r="AY33" s="170"/>
      <c r="AZ33" s="170"/>
      <c r="BA33" s="170"/>
      <c r="BB33" s="169">
        <f>Pesi_VSP_ORG!AC21</f>
        <v>3</v>
      </c>
      <c r="BC33" s="170"/>
      <c r="BD33" s="170"/>
      <c r="BE33" s="170"/>
      <c r="BF33" s="169">
        <f>Pesi_VSP_ORG!AD21</f>
        <v>0</v>
      </c>
      <c r="BG33" s="170"/>
      <c r="BH33" s="170"/>
      <c r="BI33" s="170"/>
      <c r="BJ33" s="171" t="s">
        <v>295</v>
      </c>
      <c r="BK33" s="171"/>
      <c r="BL33" s="171"/>
      <c r="BM33" s="171"/>
      <c r="BN33" s="171" t="s">
        <v>296</v>
      </c>
      <c r="BO33" s="171"/>
      <c r="BP33" s="171"/>
      <c r="BQ33" s="171"/>
      <c r="BR33" s="118"/>
      <c r="BS33" s="118"/>
      <c r="BT33" s="141"/>
      <c r="BU33" s="141"/>
      <c r="BV33" s="141"/>
      <c r="BW33" s="141"/>
      <c r="BX33" s="141"/>
      <c r="BY33" s="141"/>
      <c r="BZ33" s="118"/>
      <c r="CA33" s="118"/>
    </row>
    <row r="34" spans="1:81" s="142" customFormat="1" ht="11.25" customHeight="1" x14ac:dyDescent="0.25">
      <c r="A34" s="118"/>
      <c r="B34" s="144" t="s">
        <v>244</v>
      </c>
      <c r="C34" s="141"/>
      <c r="D34" s="141"/>
      <c r="E34" s="118"/>
      <c r="F34" s="193" t="str">
        <f>Punteggi_Squadra_CALC!E7</f>
        <v/>
      </c>
      <c r="G34" s="194"/>
      <c r="H34" s="194"/>
      <c r="I34" s="194"/>
      <c r="J34" s="194"/>
      <c r="K34" s="194"/>
      <c r="L34" s="193" t="str">
        <f>Punteggi_Squadra_CALC!F7</f>
        <v/>
      </c>
      <c r="M34" s="194"/>
      <c r="N34" s="194"/>
      <c r="O34" s="194"/>
      <c r="P34" s="194"/>
      <c r="Q34" s="194"/>
      <c r="R34" s="167" t="s">
        <v>249</v>
      </c>
      <c r="S34" s="167"/>
      <c r="T34" s="167"/>
      <c r="U34" s="164" t="str">
        <f>Punteggi_Squadra_CALC!G7</f>
        <v/>
      </c>
      <c r="V34" s="166"/>
      <c r="W34" s="166"/>
      <c r="X34" s="166"/>
      <c r="Y34" s="166"/>
      <c r="Z34" s="166"/>
      <c r="AA34" s="118"/>
      <c r="AB34" s="118"/>
      <c r="AC34" s="118"/>
      <c r="AD34" s="118"/>
      <c r="AE34" s="118"/>
      <c r="AF34" s="118"/>
      <c r="AG34" s="118"/>
      <c r="AH34" s="118"/>
      <c r="AI34" s="118"/>
      <c r="AJ34" s="118"/>
      <c r="AK34" s="118"/>
      <c r="AL34" s="118"/>
      <c r="AM34" s="144" t="s">
        <v>92</v>
      </c>
      <c r="AN34" s="118"/>
      <c r="AO34" s="141"/>
      <c r="AP34" s="169">
        <f>Pesi_VSP_ORG!Z23</f>
        <v>10</v>
      </c>
      <c r="AQ34" s="170"/>
      <c r="AR34" s="170"/>
      <c r="AS34" s="170"/>
      <c r="AT34" s="169">
        <f>Pesi_VSP_ORG!AA23</f>
        <v>7</v>
      </c>
      <c r="AU34" s="170"/>
      <c r="AV34" s="170"/>
      <c r="AW34" s="170"/>
      <c r="AX34" s="169">
        <f>Pesi_VSP_ORG!AB23</f>
        <v>5</v>
      </c>
      <c r="AY34" s="170"/>
      <c r="AZ34" s="170"/>
      <c r="BA34" s="170"/>
      <c r="BB34" s="169">
        <f>Pesi_VSP_ORG!AC23</f>
        <v>3</v>
      </c>
      <c r="BC34" s="170"/>
      <c r="BD34" s="170"/>
      <c r="BE34" s="170"/>
      <c r="BF34" s="169">
        <f>Pesi_VSP_ORG!AD23</f>
        <v>1</v>
      </c>
      <c r="BG34" s="170"/>
      <c r="BH34" s="170"/>
      <c r="BI34" s="170"/>
      <c r="BJ34" s="169">
        <f>Pesi_VSP_ORG!AE23</f>
        <v>0.5</v>
      </c>
      <c r="BK34" s="170"/>
      <c r="BL34" s="170"/>
      <c r="BM34" s="170"/>
      <c r="BN34" s="169">
        <f>Pesi_VSP_ORG!AF23</f>
        <v>0</v>
      </c>
      <c r="BO34" s="170"/>
      <c r="BP34" s="170"/>
      <c r="BQ34" s="170"/>
      <c r="BR34" s="141"/>
      <c r="BS34" s="141"/>
      <c r="BT34" s="141"/>
      <c r="BU34" s="141"/>
      <c r="BV34" s="141"/>
      <c r="BW34" s="141"/>
      <c r="BX34" s="141"/>
      <c r="BY34" s="141"/>
      <c r="BZ34" s="118"/>
      <c r="CA34" s="118"/>
    </row>
    <row r="35" spans="1:81" s="142" customFormat="1" ht="11.25" customHeight="1" x14ac:dyDescent="0.25">
      <c r="A35" s="118"/>
      <c r="B35" s="144" t="s">
        <v>245</v>
      </c>
      <c r="C35" s="118"/>
      <c r="D35" s="118"/>
      <c r="E35" s="118"/>
      <c r="F35" s="193" t="str">
        <f>Punteggi_Squadra_CALC!E8</f>
        <v/>
      </c>
      <c r="G35" s="194"/>
      <c r="H35" s="194"/>
      <c r="I35" s="194"/>
      <c r="J35" s="194"/>
      <c r="K35" s="194"/>
      <c r="L35" s="193" t="str">
        <f>Punteggi_Squadra_CALC!F8</f>
        <v/>
      </c>
      <c r="M35" s="194"/>
      <c r="N35" s="194"/>
      <c r="O35" s="194"/>
      <c r="P35" s="194"/>
      <c r="Q35" s="194"/>
      <c r="R35" s="167" t="s">
        <v>249</v>
      </c>
      <c r="S35" s="167"/>
      <c r="T35" s="167"/>
      <c r="U35" s="164" t="str">
        <f>Punteggi_Squadra_CALC!G8</f>
        <v/>
      </c>
      <c r="V35" s="166"/>
      <c r="W35" s="166"/>
      <c r="X35" s="166"/>
      <c r="Y35" s="166"/>
      <c r="Z35" s="166"/>
      <c r="AA35" s="118"/>
      <c r="AB35" s="118"/>
      <c r="AC35" s="118"/>
      <c r="AD35" s="118"/>
      <c r="AE35" s="118"/>
      <c r="AF35" s="118"/>
      <c r="AG35" s="118"/>
      <c r="AH35" s="118"/>
      <c r="AI35" s="118"/>
      <c r="AJ35" s="118"/>
      <c r="AK35" s="118"/>
      <c r="AL35" s="118"/>
      <c r="AM35" s="144" t="s">
        <v>93</v>
      </c>
      <c r="AN35" s="118"/>
      <c r="AO35" s="141"/>
      <c r="AP35" s="169">
        <f>Pesi_VSP_ORG!Z26</f>
        <v>7.5</v>
      </c>
      <c r="AQ35" s="170"/>
      <c r="AR35" s="170"/>
      <c r="AS35" s="170"/>
      <c r="AT35" s="169">
        <f>Pesi_VSP_ORG!AA26</f>
        <v>5.25</v>
      </c>
      <c r="AU35" s="170"/>
      <c r="AV35" s="170"/>
      <c r="AW35" s="170"/>
      <c r="AX35" s="169">
        <f>Pesi_VSP_ORG!AB26</f>
        <v>3.75</v>
      </c>
      <c r="AY35" s="170"/>
      <c r="AZ35" s="170"/>
      <c r="BA35" s="170"/>
      <c r="BB35" s="169">
        <f>Pesi_VSP_ORG!AC26</f>
        <v>2.25</v>
      </c>
      <c r="BC35" s="170"/>
      <c r="BD35" s="170"/>
      <c r="BE35" s="170"/>
      <c r="BF35" s="169">
        <f>Pesi_VSP_ORG!AD26</f>
        <v>0.75</v>
      </c>
      <c r="BG35" s="170"/>
      <c r="BH35" s="170"/>
      <c r="BI35" s="170"/>
      <c r="BJ35" s="169">
        <f>Pesi_VSP_ORG!AE26</f>
        <v>0.375</v>
      </c>
      <c r="BK35" s="170"/>
      <c r="BL35" s="170"/>
      <c r="BM35" s="170"/>
      <c r="BN35" s="169">
        <f>Pesi_VSP_ORG!AF26</f>
        <v>0</v>
      </c>
      <c r="BO35" s="170"/>
      <c r="BP35" s="170"/>
      <c r="BQ35" s="170"/>
      <c r="BR35" s="141"/>
      <c r="BS35" s="141"/>
      <c r="BT35" s="141"/>
      <c r="BU35" s="141"/>
      <c r="BV35" s="141"/>
      <c r="BW35" s="141"/>
      <c r="BX35" s="141"/>
      <c r="BY35" s="141"/>
      <c r="BZ35" s="118"/>
      <c r="CA35" s="118"/>
    </row>
    <row r="36" spans="1:81" s="142" customFormat="1" ht="11.25" customHeight="1" x14ac:dyDescent="0.25">
      <c r="A36" s="118"/>
      <c r="B36" s="144" t="s">
        <v>246</v>
      </c>
      <c r="C36" s="118"/>
      <c r="D36" s="118"/>
      <c r="E36" s="118"/>
      <c r="F36" s="193" t="str">
        <f>Punteggi_Squadra_CALC!E9</f>
        <v/>
      </c>
      <c r="G36" s="194"/>
      <c r="H36" s="194"/>
      <c r="I36" s="194"/>
      <c r="J36" s="194"/>
      <c r="K36" s="194"/>
      <c r="L36" s="193" t="str">
        <f>Punteggi_Squadra_CALC!F9</f>
        <v/>
      </c>
      <c r="M36" s="194"/>
      <c r="N36" s="194"/>
      <c r="O36" s="194"/>
      <c r="P36" s="194"/>
      <c r="Q36" s="194"/>
      <c r="R36" s="167" t="s">
        <v>249</v>
      </c>
      <c r="S36" s="167"/>
      <c r="T36" s="167"/>
      <c r="U36" s="164" t="str">
        <f>Punteggi_Squadra_CALC!G9</f>
        <v/>
      </c>
      <c r="V36" s="166"/>
      <c r="W36" s="166"/>
      <c r="X36" s="166"/>
      <c r="Y36" s="166"/>
      <c r="Z36" s="166"/>
      <c r="AA36" s="118"/>
      <c r="AB36" s="118"/>
      <c r="AC36" s="118"/>
      <c r="AD36" s="118"/>
      <c r="AE36" s="118"/>
      <c r="AF36" s="118"/>
      <c r="AG36" s="118"/>
      <c r="AH36" s="118"/>
      <c r="AI36" s="118"/>
      <c r="AJ36" s="118"/>
      <c r="AK36" s="118"/>
      <c r="AL36" s="118"/>
      <c r="AM36" s="144" t="s">
        <v>94</v>
      </c>
      <c r="AN36" s="118"/>
      <c r="AO36" s="141"/>
      <c r="AP36" s="169">
        <f>Pesi_VSP_ORG!Z27</f>
        <v>7.5</v>
      </c>
      <c r="AQ36" s="170"/>
      <c r="AR36" s="170"/>
      <c r="AS36" s="170"/>
      <c r="AT36" s="169">
        <f>Pesi_VSP_ORG!AA27</f>
        <v>5.25</v>
      </c>
      <c r="AU36" s="170"/>
      <c r="AV36" s="170"/>
      <c r="AW36" s="170"/>
      <c r="AX36" s="169">
        <f>Pesi_VSP_ORG!AB27</f>
        <v>3.75</v>
      </c>
      <c r="AY36" s="170"/>
      <c r="AZ36" s="170"/>
      <c r="BA36" s="170"/>
      <c r="BB36" s="169">
        <f>Pesi_VSP_ORG!AC27</f>
        <v>2.25</v>
      </c>
      <c r="BC36" s="170"/>
      <c r="BD36" s="170"/>
      <c r="BE36" s="170"/>
      <c r="BF36" s="169">
        <f>Pesi_VSP_ORG!AD27</f>
        <v>0.75</v>
      </c>
      <c r="BG36" s="170"/>
      <c r="BH36" s="170"/>
      <c r="BI36" s="170"/>
      <c r="BJ36" s="169">
        <f>Pesi_VSP_ORG!AE27</f>
        <v>0.375</v>
      </c>
      <c r="BK36" s="170"/>
      <c r="BL36" s="170"/>
      <c r="BM36" s="170"/>
      <c r="BN36" s="169">
        <f>Pesi_VSP_ORG!AF27</f>
        <v>0</v>
      </c>
      <c r="BO36" s="170"/>
      <c r="BP36" s="170"/>
      <c r="BQ36" s="170"/>
      <c r="BR36" s="171"/>
      <c r="BS36" s="171"/>
      <c r="BT36" s="171"/>
      <c r="BU36" s="171"/>
      <c r="BV36" s="171"/>
      <c r="BW36" s="171"/>
      <c r="BX36" s="171"/>
      <c r="BY36" s="171"/>
      <c r="BZ36" s="118"/>
      <c r="CA36" s="118"/>
    </row>
    <row r="37" spans="1:81" s="142" customFormat="1" ht="11.25" customHeight="1" x14ac:dyDescent="0.25">
      <c r="A37" s="118"/>
      <c r="B37" s="144" t="s">
        <v>247</v>
      </c>
      <c r="C37" s="118"/>
      <c r="D37" s="118"/>
      <c r="E37" s="118"/>
      <c r="F37" s="193" t="str">
        <f>Punteggi_Squadra_CALC!E10</f>
        <v/>
      </c>
      <c r="G37" s="194"/>
      <c r="H37" s="194"/>
      <c r="I37" s="194"/>
      <c r="J37" s="194"/>
      <c r="K37" s="194"/>
      <c r="L37" s="193" t="str">
        <f>Punteggi_Squadra_CALC!F10</f>
        <v/>
      </c>
      <c r="M37" s="194"/>
      <c r="N37" s="194"/>
      <c r="O37" s="194"/>
      <c r="P37" s="194"/>
      <c r="Q37" s="194"/>
      <c r="R37" s="167" t="s">
        <v>249</v>
      </c>
      <c r="S37" s="167"/>
      <c r="T37" s="167"/>
      <c r="U37" s="164" t="str">
        <f>Punteggi_Squadra_CALC!G10</f>
        <v/>
      </c>
      <c r="V37" s="166"/>
      <c r="W37" s="166"/>
      <c r="X37" s="166"/>
      <c r="Y37" s="166"/>
      <c r="Z37" s="166"/>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row>
    <row r="38" spans="1:81" ht="5.0999999999999996" customHeight="1" x14ac:dyDescent="0.2">
      <c r="F38" s="117"/>
      <c r="G38" s="117"/>
      <c r="H38" s="117"/>
      <c r="I38" s="117"/>
      <c r="J38" s="117"/>
      <c r="K38" s="117"/>
      <c r="L38" s="117"/>
      <c r="M38" s="117"/>
      <c r="N38" s="117"/>
      <c r="O38" s="117"/>
      <c r="P38" s="117"/>
      <c r="Q38" s="117"/>
      <c r="R38" s="120"/>
      <c r="S38" s="120"/>
      <c r="T38" s="120"/>
    </row>
    <row r="39" spans="1:81" x14ac:dyDescent="0.2">
      <c r="B39" s="191" t="str">
        <f>Testi_CALC!E13</f>
        <v>Qualità di Background (QB) e calcolo della Valutazione globale del personaggio (VPG)</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CC39" s="28" t="s">
        <v>406</v>
      </c>
    </row>
    <row r="40" spans="1:81" ht="5.0999999999999996" customHeight="1" x14ac:dyDescent="0.2"/>
    <row r="41" spans="1:81" x14ac:dyDescent="0.2">
      <c r="F41" s="184" t="s">
        <v>16</v>
      </c>
      <c r="G41" s="184"/>
      <c r="H41" s="184"/>
      <c r="I41" s="184"/>
      <c r="J41" s="184"/>
      <c r="K41" s="184"/>
      <c r="M41" s="184" t="s">
        <v>251</v>
      </c>
      <c r="N41" s="184"/>
      <c r="O41" s="184"/>
      <c r="P41" s="184"/>
      <c r="Q41" s="184"/>
      <c r="R41" s="184"/>
      <c r="S41" s="184" t="s">
        <v>250</v>
      </c>
      <c r="T41" s="184"/>
      <c r="U41" s="184"/>
      <c r="V41" s="184"/>
      <c r="W41" s="184"/>
      <c r="X41" s="184"/>
      <c r="Z41" s="116" t="s">
        <v>254</v>
      </c>
      <c r="AG41" s="188" t="s">
        <v>255</v>
      </c>
      <c r="AH41" s="188"/>
      <c r="AJ41" s="184" t="s">
        <v>256</v>
      </c>
      <c r="AK41" s="184"/>
      <c r="AL41" s="184"/>
      <c r="AM41" s="184"/>
      <c r="AN41" s="184"/>
      <c r="AO41" s="184"/>
      <c r="AP41" s="184" t="s">
        <v>257</v>
      </c>
      <c r="AQ41" s="184"/>
      <c r="AR41" s="184"/>
      <c r="AS41" s="184"/>
      <c r="AT41" s="184"/>
      <c r="AU41" s="184"/>
      <c r="AZ41" s="184" t="s">
        <v>258</v>
      </c>
      <c r="BA41" s="184"/>
      <c r="BB41" s="184"/>
      <c r="BC41" s="184"/>
      <c r="BD41" s="184"/>
      <c r="BE41" s="184"/>
      <c r="BI41" s="184" t="s">
        <v>260</v>
      </c>
      <c r="BJ41" s="184"/>
      <c r="BK41" s="184"/>
      <c r="BL41" s="184"/>
      <c r="BM41" s="184"/>
      <c r="BN41" s="184"/>
      <c r="BR41" s="184" t="s">
        <v>202</v>
      </c>
      <c r="BS41" s="184"/>
      <c r="BT41" s="184"/>
      <c r="BU41" s="184"/>
      <c r="BV41" s="184"/>
      <c r="BW41" s="184"/>
      <c r="BX41" s="184"/>
      <c r="BY41" s="184"/>
      <c r="CC41" s="126">
        <f>CC5</f>
        <v>1</v>
      </c>
    </row>
    <row r="42" spans="1:81" x14ac:dyDescent="0.2">
      <c r="B42" s="119" t="s">
        <v>242</v>
      </c>
      <c r="F42" s="180" t="str">
        <f>Punteggi_Squadra_CALC!H5</f>
        <v/>
      </c>
      <c r="G42" s="181"/>
      <c r="H42" s="181"/>
      <c r="I42" s="181"/>
      <c r="J42" s="181"/>
      <c r="K42" s="181"/>
      <c r="M42" s="182" t="str">
        <f>Punteggi_Squadra_CALC!I5</f>
        <v/>
      </c>
      <c r="N42" s="183"/>
      <c r="O42" s="183"/>
      <c r="P42" s="183"/>
      <c r="Q42" s="183"/>
      <c r="R42" s="183"/>
      <c r="S42" s="182" t="str">
        <f>Punteggi_Squadra_CALC!J5</f>
        <v/>
      </c>
      <c r="T42" s="183"/>
      <c r="U42" s="183"/>
      <c r="V42" s="183"/>
      <c r="W42" s="183"/>
      <c r="X42" s="183"/>
      <c r="Z42" s="180" t="str">
        <f>Punteggi_Squadra_CALC!K5</f>
        <v/>
      </c>
      <c r="AA42" s="181"/>
      <c r="AB42" s="181"/>
      <c r="AC42" s="181"/>
      <c r="AD42" s="181"/>
      <c r="AE42" s="181"/>
      <c r="AG42" s="188"/>
      <c r="AH42" s="188"/>
      <c r="AJ42" s="182" t="str">
        <f>Punteggi_Squadra_CALC!L5</f>
        <v/>
      </c>
      <c r="AK42" s="183"/>
      <c r="AL42" s="183"/>
      <c r="AM42" s="183"/>
      <c r="AN42" s="183"/>
      <c r="AO42" s="183"/>
      <c r="AP42" s="182" t="str">
        <f>Punteggi_Squadra_CALC!M5</f>
        <v/>
      </c>
      <c r="AQ42" s="183"/>
      <c r="AR42" s="183"/>
      <c r="AS42" s="183"/>
      <c r="AT42" s="183"/>
      <c r="AU42" s="183"/>
      <c r="AW42" s="121" t="s">
        <v>249</v>
      </c>
      <c r="AZ42" s="180" t="str">
        <f>Punteggi_Squadra_CALC!N5</f>
        <v/>
      </c>
      <c r="BA42" s="181"/>
      <c r="BB42" s="181"/>
      <c r="BC42" s="181"/>
      <c r="BD42" s="181"/>
      <c r="BE42" s="181"/>
      <c r="BG42" s="121" t="s">
        <v>259</v>
      </c>
      <c r="BI42" s="180" t="str">
        <f>Punteggi_Squadra_CALC!O5</f>
        <v/>
      </c>
      <c r="BJ42" s="181"/>
      <c r="BK42" s="181"/>
      <c r="BL42" s="181"/>
      <c r="BM42" s="181"/>
      <c r="BN42" s="181"/>
      <c r="BP42" s="121" t="s">
        <v>261</v>
      </c>
      <c r="BR42" s="180" t="str">
        <f>Punteggi_Squadra_CALC!P5</f>
        <v/>
      </c>
      <c r="BS42" s="181"/>
      <c r="BT42" s="181"/>
      <c r="BU42" s="181"/>
      <c r="BV42" s="181"/>
      <c r="BW42" s="181"/>
      <c r="BX42" s="181"/>
      <c r="BY42" s="181"/>
      <c r="CC42" s="126">
        <f t="shared" ref="CC42:CC47" si="11">IF($CC$5=1,1,CE14)</f>
        <v>1</v>
      </c>
    </row>
    <row r="43" spans="1:81" x14ac:dyDescent="0.2">
      <c r="B43" s="119" t="s">
        <v>243</v>
      </c>
      <c r="F43" s="180" t="str">
        <f>Punteggi_Squadra_CALC!H6</f>
        <v/>
      </c>
      <c r="G43" s="181"/>
      <c r="H43" s="181"/>
      <c r="I43" s="181"/>
      <c r="J43" s="181"/>
      <c r="K43" s="181"/>
      <c r="M43" s="182" t="str">
        <f>Punteggi_Squadra_CALC!I6</f>
        <v/>
      </c>
      <c r="N43" s="183"/>
      <c r="O43" s="183"/>
      <c r="P43" s="183"/>
      <c r="Q43" s="183"/>
      <c r="R43" s="183"/>
      <c r="S43" s="182" t="str">
        <f>Punteggi_Squadra_CALC!J6</f>
        <v/>
      </c>
      <c r="T43" s="183"/>
      <c r="U43" s="183"/>
      <c r="V43" s="183"/>
      <c r="W43" s="183"/>
      <c r="X43" s="183"/>
      <c r="Z43" s="180" t="str">
        <f>Punteggi_Squadra_CALC!K6</f>
        <v/>
      </c>
      <c r="AA43" s="181"/>
      <c r="AB43" s="181"/>
      <c r="AC43" s="181"/>
      <c r="AD43" s="181"/>
      <c r="AE43" s="181"/>
      <c r="AG43" s="188"/>
      <c r="AH43" s="188"/>
      <c r="AJ43" s="182" t="str">
        <f>Punteggi_Squadra_CALC!L6</f>
        <v/>
      </c>
      <c r="AK43" s="183"/>
      <c r="AL43" s="183"/>
      <c r="AM43" s="183"/>
      <c r="AN43" s="183"/>
      <c r="AO43" s="183"/>
      <c r="AP43" s="182" t="str">
        <f>Punteggi_Squadra_CALC!M6</f>
        <v/>
      </c>
      <c r="AQ43" s="183"/>
      <c r="AR43" s="183"/>
      <c r="AS43" s="183"/>
      <c r="AT43" s="183"/>
      <c r="AU43" s="183"/>
      <c r="AW43" s="121" t="s">
        <v>249</v>
      </c>
      <c r="AZ43" s="180" t="str">
        <f>Punteggi_Squadra_CALC!N6</f>
        <v/>
      </c>
      <c r="BA43" s="181"/>
      <c r="BB43" s="181"/>
      <c r="BC43" s="181"/>
      <c r="BD43" s="181"/>
      <c r="BE43" s="181"/>
      <c r="BG43" s="121" t="s">
        <v>259</v>
      </c>
      <c r="BI43" s="180" t="str">
        <f>Punteggi_Squadra_CALC!O6</f>
        <v/>
      </c>
      <c r="BJ43" s="181"/>
      <c r="BK43" s="181"/>
      <c r="BL43" s="181"/>
      <c r="BM43" s="181"/>
      <c r="BN43" s="181"/>
      <c r="BP43" s="121" t="s">
        <v>261</v>
      </c>
      <c r="BR43" s="180" t="str">
        <f>Punteggi_Squadra_CALC!P6</f>
        <v/>
      </c>
      <c r="BS43" s="181"/>
      <c r="BT43" s="181"/>
      <c r="BU43" s="181"/>
      <c r="BV43" s="181"/>
      <c r="BW43" s="181"/>
      <c r="BX43" s="181"/>
      <c r="BY43" s="181"/>
      <c r="CC43" s="126">
        <f t="shared" si="11"/>
        <v>1</v>
      </c>
    </row>
    <row r="44" spans="1:81" x14ac:dyDescent="0.2">
      <c r="B44" s="119" t="s">
        <v>244</v>
      </c>
      <c r="F44" s="180" t="str">
        <f>Punteggi_Squadra_CALC!H7</f>
        <v/>
      </c>
      <c r="G44" s="181"/>
      <c r="H44" s="181"/>
      <c r="I44" s="181"/>
      <c r="J44" s="181"/>
      <c r="K44" s="181"/>
      <c r="M44" s="182" t="str">
        <f>Punteggi_Squadra_CALC!I7</f>
        <v/>
      </c>
      <c r="N44" s="183"/>
      <c r="O44" s="183"/>
      <c r="P44" s="183"/>
      <c r="Q44" s="183"/>
      <c r="R44" s="183"/>
      <c r="S44" s="182" t="str">
        <f>Punteggi_Squadra_CALC!J7</f>
        <v/>
      </c>
      <c r="T44" s="183"/>
      <c r="U44" s="183"/>
      <c r="V44" s="183"/>
      <c r="W44" s="183"/>
      <c r="X44" s="183"/>
      <c r="Z44" s="180" t="str">
        <f>Punteggi_Squadra_CALC!K7</f>
        <v/>
      </c>
      <c r="AA44" s="181"/>
      <c r="AB44" s="181"/>
      <c r="AC44" s="181"/>
      <c r="AD44" s="181"/>
      <c r="AE44" s="181"/>
      <c r="AG44" s="188"/>
      <c r="AH44" s="188"/>
      <c r="AJ44" s="182" t="str">
        <f>Punteggi_Squadra_CALC!L7</f>
        <v/>
      </c>
      <c r="AK44" s="183"/>
      <c r="AL44" s="183"/>
      <c r="AM44" s="183"/>
      <c r="AN44" s="183"/>
      <c r="AO44" s="183"/>
      <c r="AP44" s="182" t="str">
        <f>Punteggi_Squadra_CALC!M7</f>
        <v/>
      </c>
      <c r="AQ44" s="183"/>
      <c r="AR44" s="183"/>
      <c r="AS44" s="183"/>
      <c r="AT44" s="183"/>
      <c r="AU44" s="183"/>
      <c r="AW44" s="121" t="s">
        <v>249</v>
      </c>
      <c r="AZ44" s="180" t="str">
        <f>Punteggi_Squadra_CALC!N7</f>
        <v/>
      </c>
      <c r="BA44" s="181"/>
      <c r="BB44" s="181"/>
      <c r="BC44" s="181"/>
      <c r="BD44" s="181"/>
      <c r="BE44" s="181"/>
      <c r="BG44" s="121" t="s">
        <v>259</v>
      </c>
      <c r="BI44" s="180" t="str">
        <f>Punteggi_Squadra_CALC!O7</f>
        <v/>
      </c>
      <c r="BJ44" s="181"/>
      <c r="BK44" s="181"/>
      <c r="BL44" s="181"/>
      <c r="BM44" s="181"/>
      <c r="BN44" s="181"/>
      <c r="BP44" s="121" t="s">
        <v>261</v>
      </c>
      <c r="BR44" s="180" t="str">
        <f>Punteggi_Squadra_CALC!P7</f>
        <v/>
      </c>
      <c r="BS44" s="181"/>
      <c r="BT44" s="181"/>
      <c r="BU44" s="181"/>
      <c r="BV44" s="181"/>
      <c r="BW44" s="181"/>
      <c r="BX44" s="181"/>
      <c r="BY44" s="181"/>
      <c r="CC44" s="126">
        <f t="shared" si="11"/>
        <v>1</v>
      </c>
    </row>
    <row r="45" spans="1:81" x14ac:dyDescent="0.2">
      <c r="B45" s="119" t="s">
        <v>245</v>
      </c>
      <c r="F45" s="180" t="str">
        <f>Punteggi_Squadra_CALC!H8</f>
        <v/>
      </c>
      <c r="G45" s="181"/>
      <c r="H45" s="181"/>
      <c r="I45" s="181"/>
      <c r="J45" s="181"/>
      <c r="K45" s="181"/>
      <c r="M45" s="182" t="str">
        <f>Punteggi_Squadra_CALC!I8</f>
        <v/>
      </c>
      <c r="N45" s="183"/>
      <c r="O45" s="183"/>
      <c r="P45" s="183"/>
      <c r="Q45" s="183"/>
      <c r="R45" s="183"/>
      <c r="S45" s="182" t="str">
        <f>Punteggi_Squadra_CALC!J8</f>
        <v/>
      </c>
      <c r="T45" s="183"/>
      <c r="U45" s="183"/>
      <c r="V45" s="183"/>
      <c r="W45" s="183"/>
      <c r="X45" s="183"/>
      <c r="Z45" s="180" t="str">
        <f>Punteggi_Squadra_CALC!K8</f>
        <v/>
      </c>
      <c r="AA45" s="181"/>
      <c r="AB45" s="181"/>
      <c r="AC45" s="181"/>
      <c r="AD45" s="181"/>
      <c r="AE45" s="181"/>
      <c r="AG45" s="188"/>
      <c r="AH45" s="188"/>
      <c r="AJ45" s="182" t="str">
        <f>Punteggi_Squadra_CALC!L8</f>
        <v/>
      </c>
      <c r="AK45" s="183"/>
      <c r="AL45" s="183"/>
      <c r="AM45" s="183"/>
      <c r="AN45" s="183"/>
      <c r="AO45" s="183"/>
      <c r="AP45" s="182" t="str">
        <f>Punteggi_Squadra_CALC!M8</f>
        <v/>
      </c>
      <c r="AQ45" s="183"/>
      <c r="AR45" s="183"/>
      <c r="AS45" s="183"/>
      <c r="AT45" s="183"/>
      <c r="AU45" s="183"/>
      <c r="AW45" s="121" t="s">
        <v>249</v>
      </c>
      <c r="AZ45" s="180" t="str">
        <f>Punteggi_Squadra_CALC!N8</f>
        <v/>
      </c>
      <c r="BA45" s="181"/>
      <c r="BB45" s="181"/>
      <c r="BC45" s="181"/>
      <c r="BD45" s="181"/>
      <c r="BE45" s="181"/>
      <c r="BG45" s="121" t="s">
        <v>259</v>
      </c>
      <c r="BI45" s="180" t="str">
        <f>Punteggi_Squadra_CALC!O8</f>
        <v/>
      </c>
      <c r="BJ45" s="181"/>
      <c r="BK45" s="181"/>
      <c r="BL45" s="181"/>
      <c r="BM45" s="181"/>
      <c r="BN45" s="181"/>
      <c r="BP45" s="121" t="s">
        <v>261</v>
      </c>
      <c r="BR45" s="180" t="str">
        <f>Punteggi_Squadra_CALC!P8</f>
        <v/>
      </c>
      <c r="BS45" s="181"/>
      <c r="BT45" s="181"/>
      <c r="BU45" s="181"/>
      <c r="BV45" s="181"/>
      <c r="BW45" s="181"/>
      <c r="BX45" s="181"/>
      <c r="BY45" s="181"/>
      <c r="CC45" s="126">
        <f t="shared" si="11"/>
        <v>1</v>
      </c>
    </row>
    <row r="46" spans="1:81" x14ac:dyDescent="0.2">
      <c r="B46" s="119" t="s">
        <v>246</v>
      </c>
      <c r="F46" s="180" t="str">
        <f>Punteggi_Squadra_CALC!H9</f>
        <v/>
      </c>
      <c r="G46" s="181"/>
      <c r="H46" s="181"/>
      <c r="I46" s="181"/>
      <c r="J46" s="181"/>
      <c r="K46" s="181"/>
      <c r="M46" s="182" t="str">
        <f>Punteggi_Squadra_CALC!I9</f>
        <v/>
      </c>
      <c r="N46" s="183"/>
      <c r="O46" s="183"/>
      <c r="P46" s="183"/>
      <c r="Q46" s="183"/>
      <c r="R46" s="183"/>
      <c r="S46" s="182" t="str">
        <f>Punteggi_Squadra_CALC!J9</f>
        <v/>
      </c>
      <c r="T46" s="183"/>
      <c r="U46" s="183"/>
      <c r="V46" s="183"/>
      <c r="W46" s="183"/>
      <c r="X46" s="183"/>
      <c r="Z46" s="180" t="str">
        <f>Punteggi_Squadra_CALC!K9</f>
        <v/>
      </c>
      <c r="AA46" s="181"/>
      <c r="AB46" s="181"/>
      <c r="AC46" s="181"/>
      <c r="AD46" s="181"/>
      <c r="AE46" s="181"/>
      <c r="AG46" s="188"/>
      <c r="AH46" s="188"/>
      <c r="AJ46" s="182" t="str">
        <f>Punteggi_Squadra_CALC!L9</f>
        <v/>
      </c>
      <c r="AK46" s="183"/>
      <c r="AL46" s="183"/>
      <c r="AM46" s="183"/>
      <c r="AN46" s="183"/>
      <c r="AO46" s="183"/>
      <c r="AP46" s="182" t="str">
        <f>Punteggi_Squadra_CALC!M9</f>
        <v/>
      </c>
      <c r="AQ46" s="183"/>
      <c r="AR46" s="183"/>
      <c r="AS46" s="183"/>
      <c r="AT46" s="183"/>
      <c r="AU46" s="183"/>
      <c r="AW46" s="121" t="s">
        <v>249</v>
      </c>
      <c r="AZ46" s="180" t="str">
        <f>Punteggi_Squadra_CALC!N9</f>
        <v/>
      </c>
      <c r="BA46" s="181"/>
      <c r="BB46" s="181"/>
      <c r="BC46" s="181"/>
      <c r="BD46" s="181"/>
      <c r="BE46" s="181"/>
      <c r="BG46" s="121" t="s">
        <v>259</v>
      </c>
      <c r="BI46" s="180" t="str">
        <f>Punteggi_Squadra_CALC!O9</f>
        <v/>
      </c>
      <c r="BJ46" s="181"/>
      <c r="BK46" s="181"/>
      <c r="BL46" s="181"/>
      <c r="BM46" s="181"/>
      <c r="BN46" s="181"/>
      <c r="BP46" s="121" t="s">
        <v>261</v>
      </c>
      <c r="BR46" s="180" t="str">
        <f>Punteggi_Squadra_CALC!P9</f>
        <v/>
      </c>
      <c r="BS46" s="181"/>
      <c r="BT46" s="181"/>
      <c r="BU46" s="181"/>
      <c r="BV46" s="181"/>
      <c r="BW46" s="181"/>
      <c r="BX46" s="181"/>
      <c r="BY46" s="181"/>
      <c r="CC46" s="126">
        <f t="shared" si="11"/>
        <v>1</v>
      </c>
    </row>
    <row r="47" spans="1:81" x14ac:dyDescent="0.2">
      <c r="B47" s="119" t="s">
        <v>247</v>
      </c>
      <c r="F47" s="180" t="str">
        <f>Punteggi_Squadra_CALC!H10</f>
        <v/>
      </c>
      <c r="G47" s="181"/>
      <c r="H47" s="181"/>
      <c r="I47" s="181"/>
      <c r="J47" s="181"/>
      <c r="K47" s="181"/>
      <c r="M47" s="182" t="str">
        <f>Punteggi_Squadra_CALC!I10</f>
        <v/>
      </c>
      <c r="N47" s="183"/>
      <c r="O47" s="183"/>
      <c r="P47" s="183"/>
      <c r="Q47" s="183"/>
      <c r="R47" s="183"/>
      <c r="S47" s="182" t="str">
        <f>Punteggi_Squadra_CALC!J10</f>
        <v/>
      </c>
      <c r="T47" s="183"/>
      <c r="U47" s="183"/>
      <c r="V47" s="183"/>
      <c r="W47" s="183"/>
      <c r="X47" s="183"/>
      <c r="Z47" s="180" t="str">
        <f>Punteggi_Squadra_CALC!K10</f>
        <v/>
      </c>
      <c r="AA47" s="181"/>
      <c r="AB47" s="181"/>
      <c r="AC47" s="181"/>
      <c r="AD47" s="181"/>
      <c r="AE47" s="181"/>
      <c r="AG47" s="188"/>
      <c r="AH47" s="188"/>
      <c r="AJ47" s="182" t="str">
        <f>Punteggi_Squadra_CALC!L10</f>
        <v/>
      </c>
      <c r="AK47" s="183"/>
      <c r="AL47" s="183"/>
      <c r="AM47" s="183"/>
      <c r="AN47" s="183"/>
      <c r="AO47" s="183"/>
      <c r="AP47" s="182" t="str">
        <f>Punteggi_Squadra_CALC!M10</f>
        <v/>
      </c>
      <c r="AQ47" s="183"/>
      <c r="AR47" s="183"/>
      <c r="AS47" s="183"/>
      <c r="AT47" s="183"/>
      <c r="AU47" s="183"/>
      <c r="AW47" s="121" t="s">
        <v>249</v>
      </c>
      <c r="AZ47" s="180" t="str">
        <f>Punteggi_Squadra_CALC!N10</f>
        <v/>
      </c>
      <c r="BA47" s="181"/>
      <c r="BB47" s="181"/>
      <c r="BC47" s="181"/>
      <c r="BD47" s="181"/>
      <c r="BE47" s="181"/>
      <c r="BG47" s="121" t="s">
        <v>259</v>
      </c>
      <c r="BI47" s="180" t="str">
        <f>Punteggi_Squadra_CALC!O10</f>
        <v/>
      </c>
      <c r="BJ47" s="181"/>
      <c r="BK47" s="181"/>
      <c r="BL47" s="181"/>
      <c r="BM47" s="181"/>
      <c r="BN47" s="181"/>
      <c r="BP47" s="121" t="s">
        <v>261</v>
      </c>
      <c r="BR47" s="180" t="str">
        <f>Punteggi_Squadra_CALC!P10</f>
        <v/>
      </c>
      <c r="BS47" s="181"/>
      <c r="BT47" s="181"/>
      <c r="BU47" s="181"/>
      <c r="BV47" s="181"/>
      <c r="BW47" s="181"/>
      <c r="BX47" s="181"/>
      <c r="BY47" s="181"/>
      <c r="CC47" s="126">
        <f t="shared" si="11"/>
        <v>1</v>
      </c>
    </row>
    <row r="48" spans="1:81" ht="5.0999999999999996" customHeight="1" x14ac:dyDescent="0.2"/>
    <row r="49" spans="2:77" x14ac:dyDescent="0.2">
      <c r="BK49" s="118"/>
      <c r="BL49" s="118"/>
      <c r="BM49" s="118"/>
      <c r="BN49" s="118"/>
      <c r="BO49" s="118"/>
      <c r="BP49" s="118"/>
      <c r="BQ49" s="122" t="s">
        <v>275</v>
      </c>
      <c r="BR49" s="180" t="e">
        <f>Punteggi_Squadra_CALC!P11</f>
        <v>#DIV/0!</v>
      </c>
      <c r="BS49" s="181"/>
      <c r="BT49" s="181"/>
      <c r="BU49" s="181"/>
      <c r="BV49" s="181"/>
      <c r="BW49" s="181"/>
      <c r="BX49" s="181"/>
      <c r="BY49" s="181"/>
    </row>
    <row r="50" spans="2:77" ht="5.0999999999999996" customHeight="1" x14ac:dyDescent="0.2"/>
    <row r="51" spans="2:77" x14ac:dyDescent="0.2">
      <c r="B51" s="191" t="str">
        <f>Testi_CALC!E14</f>
        <v>Avanzamento Atomico (AA)</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row>
    <row r="52" spans="2:77" ht="5.0999999999999996" customHeight="1" x14ac:dyDescent="0.2"/>
    <row r="53" spans="2:77" x14ac:dyDescent="0.2">
      <c r="D53" s="116" t="s">
        <v>265</v>
      </c>
      <c r="G53" s="180">
        <f>Punteggi_Squadra_CALC!C15</f>
        <v>0</v>
      </c>
      <c r="H53" s="180"/>
      <c r="I53" s="180"/>
      <c r="J53" s="180"/>
      <c r="K53" s="180"/>
      <c r="L53" s="180"/>
      <c r="N53" s="116" t="s">
        <v>264</v>
      </c>
      <c r="R53" s="116" t="s">
        <v>266</v>
      </c>
      <c r="Y53" s="182">
        <f>Punteggi_Squadra_CALC!D15</f>
        <v>0</v>
      </c>
      <c r="Z53" s="183"/>
      <c r="AA53" s="183"/>
      <c r="AB53" s="183"/>
      <c r="AC53" s="183"/>
      <c r="AD53" s="183"/>
      <c r="AF53" s="116" t="s">
        <v>267</v>
      </c>
      <c r="AM53" s="182">
        <f>Punteggi_Squadra_CALC!E15</f>
        <v>100</v>
      </c>
      <c r="AN53" s="183"/>
      <c r="AO53" s="183"/>
      <c r="AP53" s="183"/>
      <c r="AQ53" s="183"/>
      <c r="AR53" s="183"/>
      <c r="AS53" s="195" t="s">
        <v>249</v>
      </c>
      <c r="AT53" s="195"/>
      <c r="AU53" s="195"/>
      <c r="AV53" s="116" t="s">
        <v>268</v>
      </c>
      <c r="BD53" s="180">
        <f>Punteggi_Squadra_CALC!F15</f>
        <v>0</v>
      </c>
      <c r="BE53" s="181"/>
      <c r="BF53" s="181"/>
      <c r="BG53" s="181"/>
      <c r="BH53" s="181"/>
      <c r="BI53" s="181"/>
    </row>
    <row r="54" spans="2:77" ht="5.25" customHeight="1" x14ac:dyDescent="0.2"/>
    <row r="55" spans="2:77" x14ac:dyDescent="0.2">
      <c r="B55" s="191" t="str">
        <f>Testi_CALC!E15</f>
        <v>Punteggio di squadra totale</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row>
    <row r="56" spans="2:77" ht="5.0999999999999996" customHeight="1" x14ac:dyDescent="0.2"/>
    <row r="57" spans="2:77" ht="11.25" customHeight="1" x14ac:dyDescent="0.2">
      <c r="D57" s="184" t="s">
        <v>271</v>
      </c>
      <c r="E57" s="184"/>
      <c r="F57" s="184"/>
      <c r="G57" s="184"/>
      <c r="H57" s="184"/>
      <c r="I57" s="184"/>
      <c r="J57" s="184"/>
      <c r="K57" s="184"/>
      <c r="L57" s="184"/>
      <c r="M57" s="184" t="s">
        <v>272</v>
      </c>
      <c r="N57" s="184"/>
      <c r="O57" s="184"/>
      <c r="P57" s="184"/>
      <c r="Q57" s="184"/>
      <c r="R57" s="184"/>
      <c r="V57" s="184" t="s">
        <v>273</v>
      </c>
      <c r="W57" s="184"/>
      <c r="X57" s="184"/>
      <c r="Y57" s="184"/>
      <c r="Z57" s="184"/>
      <c r="AA57" s="184"/>
      <c r="AB57" s="184"/>
      <c r="AC57" s="184"/>
      <c r="AD57" s="184"/>
      <c r="AE57" s="184"/>
      <c r="AF57" s="184"/>
      <c r="AJ57" s="171" t="s">
        <v>276</v>
      </c>
      <c r="AK57" s="171"/>
      <c r="AL57" s="171"/>
      <c r="AM57" s="171"/>
      <c r="AN57" s="171"/>
      <c r="AO57" s="171"/>
      <c r="AY57" s="116" t="s">
        <v>277</v>
      </c>
    </row>
    <row r="58" spans="2:77" ht="13.5" customHeight="1" x14ac:dyDescent="0.2">
      <c r="D58" s="182">
        <f>Punteggi_Squadra_CALC!F22</f>
        <v>0</v>
      </c>
      <c r="E58" s="183"/>
      <c r="F58" s="183"/>
      <c r="G58" s="183"/>
      <c r="H58" s="183"/>
      <c r="I58" s="183"/>
      <c r="J58" s="183"/>
      <c r="K58" s="183"/>
      <c r="L58" s="183"/>
      <c r="M58" s="182">
        <f>Punteggi_Squadra_CALC!E22</f>
        <v>100</v>
      </c>
      <c r="N58" s="183"/>
      <c r="O58" s="183"/>
      <c r="P58" s="183"/>
      <c r="Q58" s="183"/>
      <c r="R58" s="183"/>
      <c r="T58" s="116" t="s">
        <v>274</v>
      </c>
      <c r="V58" s="180" t="e">
        <f>Punteggi_Squadra_CALC!H22</f>
        <v>#DIV/0!</v>
      </c>
      <c r="W58" s="181"/>
      <c r="X58" s="181"/>
      <c r="Y58" s="181"/>
      <c r="Z58" s="181"/>
      <c r="AA58" s="181"/>
      <c r="AB58" s="181"/>
      <c r="AC58" s="181"/>
      <c r="AD58" s="181"/>
      <c r="AE58" s="181"/>
      <c r="AF58" s="181"/>
      <c r="AH58" s="121" t="s">
        <v>259</v>
      </c>
      <c r="AJ58" s="180">
        <f>Punteggi_Squadra_CALC!G22</f>
        <v>0</v>
      </c>
      <c r="AK58" s="181"/>
      <c r="AL58" s="181"/>
      <c r="AM58" s="181"/>
      <c r="AN58" s="181"/>
      <c r="AO58" s="181"/>
      <c r="AQ58" s="121" t="s">
        <v>259</v>
      </c>
      <c r="AS58" s="184">
        <v>100</v>
      </c>
      <c r="AT58" s="184"/>
      <c r="AU58" s="184"/>
      <c r="AW58" s="121" t="s">
        <v>261</v>
      </c>
      <c r="AY58" s="185" t="e">
        <f>Punteggi_Squadra_CALC!J23</f>
        <v>#DIV/0!</v>
      </c>
      <c r="AZ58" s="186"/>
      <c r="BA58" s="186"/>
      <c r="BB58" s="186"/>
      <c r="BC58" s="186"/>
      <c r="BD58" s="186"/>
      <c r="BE58" s="186"/>
      <c r="BF58" s="187"/>
    </row>
    <row r="59" spans="2:77" ht="5.0999999999999996" customHeight="1" x14ac:dyDescent="0.2"/>
    <row r="60" spans="2:77" x14ac:dyDescent="0.2">
      <c r="B60" s="191" t="str">
        <f>Testi_CALC!E16</f>
        <v>Punteggio di ogni singolo giocatore</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row>
    <row r="61" spans="2:77" ht="5.0999999999999996" customHeight="1" x14ac:dyDescent="0.2"/>
    <row r="62" spans="2:77" x14ac:dyDescent="0.2">
      <c r="F62" s="184" t="s">
        <v>256</v>
      </c>
      <c r="G62" s="184"/>
      <c r="H62" s="184"/>
      <c r="I62" s="184"/>
      <c r="J62" s="184"/>
      <c r="K62" s="184"/>
      <c r="L62" s="184" t="s">
        <v>257</v>
      </c>
      <c r="M62" s="184"/>
      <c r="N62" s="184"/>
      <c r="O62" s="184"/>
      <c r="P62" s="184"/>
      <c r="Q62" s="184"/>
      <c r="R62" s="184" t="s">
        <v>272</v>
      </c>
      <c r="S62" s="184"/>
      <c r="T62" s="184"/>
      <c r="U62" s="184"/>
      <c r="V62" s="184"/>
      <c r="W62" s="184"/>
      <c r="AA62" s="184" t="s">
        <v>258</v>
      </c>
      <c r="AB62" s="184"/>
      <c r="AC62" s="184"/>
      <c r="AD62" s="184"/>
      <c r="AE62" s="184"/>
      <c r="AF62" s="184"/>
      <c r="AJ62" s="184" t="s">
        <v>260</v>
      </c>
      <c r="AK62" s="184"/>
      <c r="AL62" s="184"/>
      <c r="AM62" s="184"/>
      <c r="AN62" s="184"/>
      <c r="AO62" s="184"/>
      <c r="AS62" s="184" t="s">
        <v>276</v>
      </c>
      <c r="AT62" s="184"/>
      <c r="AU62" s="184"/>
      <c r="AV62" s="184"/>
      <c r="AW62" s="184"/>
      <c r="AX62" s="184"/>
    </row>
    <row r="63" spans="2:77" ht="13.5" customHeight="1" x14ac:dyDescent="0.2">
      <c r="B63" s="119" t="s">
        <v>242</v>
      </c>
      <c r="F63" s="182" t="str">
        <f>Punteggi_Squadra_CALC!F32</f>
        <v/>
      </c>
      <c r="G63" s="183"/>
      <c r="H63" s="183"/>
      <c r="I63" s="183"/>
      <c r="J63" s="183"/>
      <c r="K63" s="183"/>
      <c r="L63" s="182" t="str">
        <f>Punteggi_Squadra_CALC!G32</f>
        <v/>
      </c>
      <c r="M63" s="183"/>
      <c r="N63" s="183"/>
      <c r="O63" s="183"/>
      <c r="P63" s="183"/>
      <c r="Q63" s="183"/>
      <c r="R63" s="182" t="str">
        <f>Punteggi_Squadra_CALC!H32</f>
        <v/>
      </c>
      <c r="S63" s="183"/>
      <c r="T63" s="183"/>
      <c r="U63" s="183"/>
      <c r="V63" s="183"/>
      <c r="W63" s="183"/>
      <c r="Y63" s="116" t="s">
        <v>274</v>
      </c>
      <c r="AA63" s="180" t="str">
        <f>Punteggi_Squadra_CALC!I32</f>
        <v/>
      </c>
      <c r="AB63" s="181"/>
      <c r="AC63" s="181"/>
      <c r="AD63" s="181"/>
      <c r="AE63" s="181"/>
      <c r="AF63" s="181"/>
      <c r="AH63" s="121" t="s">
        <v>259</v>
      </c>
      <c r="AJ63" s="180" t="str">
        <f>Punteggi_Squadra_CALC!J32</f>
        <v/>
      </c>
      <c r="AK63" s="181"/>
      <c r="AL63" s="181"/>
      <c r="AM63" s="181"/>
      <c r="AN63" s="181"/>
      <c r="AO63" s="181"/>
      <c r="AQ63" s="121" t="s">
        <v>259</v>
      </c>
      <c r="AS63" s="180" t="str">
        <f>Punteggi_Squadra_CALC!K32</f>
        <v/>
      </c>
      <c r="AT63" s="181"/>
      <c r="AU63" s="181"/>
      <c r="AV63" s="181"/>
      <c r="AW63" s="181"/>
      <c r="AX63" s="181"/>
      <c r="AZ63" s="123" t="s">
        <v>259</v>
      </c>
      <c r="BB63" s="184">
        <v>100</v>
      </c>
      <c r="BC63" s="184"/>
      <c r="BD63" s="184"/>
      <c r="BF63" s="121" t="s">
        <v>261</v>
      </c>
      <c r="BH63" s="185" t="str">
        <f>Punteggi_Squadra_CALC!M32</f>
        <v/>
      </c>
      <c r="BI63" s="186"/>
      <c r="BJ63" s="186"/>
      <c r="BK63" s="186"/>
      <c r="BL63" s="186"/>
      <c r="BM63" s="186"/>
      <c r="BN63" s="186"/>
      <c r="BO63" s="187"/>
      <c r="BQ63" s="119" t="s">
        <v>280</v>
      </c>
    </row>
    <row r="64" spans="2:77" ht="12.75" x14ac:dyDescent="0.2">
      <c r="B64" s="119" t="s">
        <v>243</v>
      </c>
      <c r="F64" s="182" t="str">
        <f>Punteggi_Squadra_CALC!F33</f>
        <v/>
      </c>
      <c r="G64" s="183"/>
      <c r="H64" s="183"/>
      <c r="I64" s="183"/>
      <c r="J64" s="183"/>
      <c r="K64" s="183"/>
      <c r="L64" s="182" t="str">
        <f>Punteggi_Squadra_CALC!G33</f>
        <v/>
      </c>
      <c r="M64" s="183"/>
      <c r="N64" s="183"/>
      <c r="O64" s="183"/>
      <c r="P64" s="183"/>
      <c r="Q64" s="183"/>
      <c r="R64" s="182" t="str">
        <f>Punteggi_Squadra_CALC!H33</f>
        <v/>
      </c>
      <c r="S64" s="183"/>
      <c r="T64" s="183"/>
      <c r="U64" s="183"/>
      <c r="V64" s="183"/>
      <c r="W64" s="183"/>
      <c r="Y64" s="116" t="s">
        <v>274</v>
      </c>
      <c r="AA64" s="180" t="str">
        <f>Punteggi_Squadra_CALC!I33</f>
        <v/>
      </c>
      <c r="AB64" s="181"/>
      <c r="AC64" s="181"/>
      <c r="AD64" s="181"/>
      <c r="AE64" s="181"/>
      <c r="AF64" s="181"/>
      <c r="AH64" s="121" t="s">
        <v>259</v>
      </c>
      <c r="AJ64" s="180" t="str">
        <f>Punteggi_Squadra_CALC!J33</f>
        <v/>
      </c>
      <c r="AK64" s="181"/>
      <c r="AL64" s="181"/>
      <c r="AM64" s="181"/>
      <c r="AN64" s="181"/>
      <c r="AO64" s="181"/>
      <c r="AQ64" s="121" t="s">
        <v>259</v>
      </c>
      <c r="AS64" s="180" t="str">
        <f>Punteggi_Squadra_CALC!K33</f>
        <v/>
      </c>
      <c r="AT64" s="181"/>
      <c r="AU64" s="181"/>
      <c r="AV64" s="181"/>
      <c r="AW64" s="181"/>
      <c r="AX64" s="181"/>
      <c r="AZ64" s="123" t="s">
        <v>259</v>
      </c>
      <c r="BB64" s="184">
        <v>100</v>
      </c>
      <c r="BC64" s="184"/>
      <c r="BD64" s="184"/>
      <c r="BF64" s="121" t="s">
        <v>261</v>
      </c>
      <c r="BH64" s="185" t="str">
        <f>Punteggi_Squadra_CALC!M33</f>
        <v/>
      </c>
      <c r="BI64" s="186"/>
      <c r="BJ64" s="186"/>
      <c r="BK64" s="186"/>
      <c r="BL64" s="186"/>
      <c r="BM64" s="186"/>
      <c r="BN64" s="186"/>
      <c r="BO64" s="187"/>
      <c r="BQ64" s="119" t="s">
        <v>281</v>
      </c>
    </row>
    <row r="65" spans="2:77" ht="12.75" x14ac:dyDescent="0.2">
      <c r="B65" s="119" t="s">
        <v>244</v>
      </c>
      <c r="F65" s="182" t="str">
        <f>Punteggi_Squadra_CALC!F34</f>
        <v/>
      </c>
      <c r="G65" s="183"/>
      <c r="H65" s="183"/>
      <c r="I65" s="183"/>
      <c r="J65" s="183"/>
      <c r="K65" s="183"/>
      <c r="L65" s="182" t="str">
        <f>Punteggi_Squadra_CALC!G34</f>
        <v/>
      </c>
      <c r="M65" s="183"/>
      <c r="N65" s="183"/>
      <c r="O65" s="183"/>
      <c r="P65" s="183"/>
      <c r="Q65" s="183"/>
      <c r="R65" s="182" t="str">
        <f>Punteggi_Squadra_CALC!H34</f>
        <v/>
      </c>
      <c r="S65" s="183"/>
      <c r="T65" s="183"/>
      <c r="U65" s="183"/>
      <c r="V65" s="183"/>
      <c r="W65" s="183"/>
      <c r="Y65" s="116" t="s">
        <v>274</v>
      </c>
      <c r="AA65" s="180" t="str">
        <f>Punteggi_Squadra_CALC!I34</f>
        <v/>
      </c>
      <c r="AB65" s="181"/>
      <c r="AC65" s="181"/>
      <c r="AD65" s="181"/>
      <c r="AE65" s="181"/>
      <c r="AF65" s="181"/>
      <c r="AH65" s="121" t="s">
        <v>259</v>
      </c>
      <c r="AJ65" s="180" t="str">
        <f>Punteggi_Squadra_CALC!J34</f>
        <v/>
      </c>
      <c r="AK65" s="181"/>
      <c r="AL65" s="181"/>
      <c r="AM65" s="181"/>
      <c r="AN65" s="181"/>
      <c r="AO65" s="181"/>
      <c r="AQ65" s="121" t="s">
        <v>259</v>
      </c>
      <c r="AS65" s="180" t="str">
        <f>Punteggi_Squadra_CALC!K34</f>
        <v/>
      </c>
      <c r="AT65" s="181"/>
      <c r="AU65" s="181"/>
      <c r="AV65" s="181"/>
      <c r="AW65" s="181"/>
      <c r="AX65" s="181"/>
      <c r="AZ65" s="123" t="s">
        <v>259</v>
      </c>
      <c r="BB65" s="184">
        <v>100</v>
      </c>
      <c r="BC65" s="184"/>
      <c r="BD65" s="184"/>
      <c r="BF65" s="121" t="s">
        <v>261</v>
      </c>
      <c r="BH65" s="185" t="str">
        <f>Punteggi_Squadra_CALC!M34</f>
        <v/>
      </c>
      <c r="BI65" s="186"/>
      <c r="BJ65" s="186"/>
      <c r="BK65" s="186"/>
      <c r="BL65" s="186"/>
      <c r="BM65" s="186"/>
      <c r="BN65" s="186"/>
      <c r="BO65" s="187"/>
      <c r="BQ65" s="119" t="s">
        <v>282</v>
      </c>
    </row>
    <row r="66" spans="2:77" ht="12.75" x14ac:dyDescent="0.2">
      <c r="B66" s="119" t="s">
        <v>245</v>
      </c>
      <c r="F66" s="182" t="str">
        <f>Punteggi_Squadra_CALC!F35</f>
        <v/>
      </c>
      <c r="G66" s="183"/>
      <c r="H66" s="183"/>
      <c r="I66" s="183"/>
      <c r="J66" s="183"/>
      <c r="K66" s="183"/>
      <c r="L66" s="182" t="str">
        <f>Punteggi_Squadra_CALC!G35</f>
        <v/>
      </c>
      <c r="M66" s="183"/>
      <c r="N66" s="183"/>
      <c r="O66" s="183"/>
      <c r="P66" s="183"/>
      <c r="Q66" s="183"/>
      <c r="R66" s="182" t="str">
        <f>Punteggi_Squadra_CALC!H35</f>
        <v/>
      </c>
      <c r="S66" s="183"/>
      <c r="T66" s="183"/>
      <c r="U66" s="183"/>
      <c r="V66" s="183"/>
      <c r="W66" s="183"/>
      <c r="Y66" s="116" t="s">
        <v>274</v>
      </c>
      <c r="AA66" s="180" t="str">
        <f>Punteggi_Squadra_CALC!I35</f>
        <v/>
      </c>
      <c r="AB66" s="181"/>
      <c r="AC66" s="181"/>
      <c r="AD66" s="181"/>
      <c r="AE66" s="181"/>
      <c r="AF66" s="181"/>
      <c r="AH66" s="121" t="s">
        <v>259</v>
      </c>
      <c r="AJ66" s="180" t="str">
        <f>Punteggi_Squadra_CALC!J35</f>
        <v/>
      </c>
      <c r="AK66" s="181"/>
      <c r="AL66" s="181"/>
      <c r="AM66" s="181"/>
      <c r="AN66" s="181"/>
      <c r="AO66" s="181"/>
      <c r="AQ66" s="121" t="s">
        <v>259</v>
      </c>
      <c r="AS66" s="180" t="str">
        <f>Punteggi_Squadra_CALC!K35</f>
        <v/>
      </c>
      <c r="AT66" s="181"/>
      <c r="AU66" s="181"/>
      <c r="AV66" s="181"/>
      <c r="AW66" s="181"/>
      <c r="AX66" s="181"/>
      <c r="AZ66" s="123" t="s">
        <v>259</v>
      </c>
      <c r="BB66" s="184">
        <v>100</v>
      </c>
      <c r="BC66" s="184"/>
      <c r="BD66" s="184"/>
      <c r="BF66" s="121" t="s">
        <v>261</v>
      </c>
      <c r="BH66" s="185" t="str">
        <f>Punteggi_Squadra_CALC!M35</f>
        <v/>
      </c>
      <c r="BI66" s="186"/>
      <c r="BJ66" s="186"/>
      <c r="BK66" s="186"/>
      <c r="BL66" s="186"/>
      <c r="BM66" s="186"/>
      <c r="BN66" s="186"/>
      <c r="BO66" s="187"/>
      <c r="BQ66" s="119" t="s">
        <v>283</v>
      </c>
    </row>
    <row r="67" spans="2:77" ht="12.75" x14ac:dyDescent="0.2">
      <c r="B67" s="119" t="s">
        <v>246</v>
      </c>
      <c r="F67" s="182" t="str">
        <f>Punteggi_Squadra_CALC!F36</f>
        <v/>
      </c>
      <c r="G67" s="183"/>
      <c r="H67" s="183"/>
      <c r="I67" s="183"/>
      <c r="J67" s="183"/>
      <c r="K67" s="183"/>
      <c r="L67" s="182" t="str">
        <f>Punteggi_Squadra_CALC!G36</f>
        <v/>
      </c>
      <c r="M67" s="183"/>
      <c r="N67" s="183"/>
      <c r="O67" s="183"/>
      <c r="P67" s="183"/>
      <c r="Q67" s="183"/>
      <c r="R67" s="182" t="str">
        <f>Punteggi_Squadra_CALC!H36</f>
        <v/>
      </c>
      <c r="S67" s="183"/>
      <c r="T67" s="183"/>
      <c r="U67" s="183"/>
      <c r="V67" s="183"/>
      <c r="W67" s="183"/>
      <c r="Y67" s="116" t="s">
        <v>274</v>
      </c>
      <c r="AA67" s="180" t="str">
        <f>Punteggi_Squadra_CALC!I36</f>
        <v/>
      </c>
      <c r="AB67" s="181"/>
      <c r="AC67" s="181"/>
      <c r="AD67" s="181"/>
      <c r="AE67" s="181"/>
      <c r="AF67" s="181"/>
      <c r="AH67" s="121" t="s">
        <v>259</v>
      </c>
      <c r="AJ67" s="180" t="str">
        <f>Punteggi_Squadra_CALC!J36</f>
        <v/>
      </c>
      <c r="AK67" s="181"/>
      <c r="AL67" s="181"/>
      <c r="AM67" s="181"/>
      <c r="AN67" s="181"/>
      <c r="AO67" s="181"/>
      <c r="AQ67" s="121" t="s">
        <v>259</v>
      </c>
      <c r="AS67" s="180" t="str">
        <f>Punteggi_Squadra_CALC!K36</f>
        <v/>
      </c>
      <c r="AT67" s="181"/>
      <c r="AU67" s="181"/>
      <c r="AV67" s="181"/>
      <c r="AW67" s="181"/>
      <c r="AX67" s="181"/>
      <c r="AZ67" s="123" t="s">
        <v>259</v>
      </c>
      <c r="BB67" s="184">
        <v>100</v>
      </c>
      <c r="BC67" s="184"/>
      <c r="BD67" s="184"/>
      <c r="BF67" s="121" t="s">
        <v>261</v>
      </c>
      <c r="BH67" s="185" t="str">
        <f>Punteggi_Squadra_CALC!M36</f>
        <v/>
      </c>
      <c r="BI67" s="186"/>
      <c r="BJ67" s="186"/>
      <c r="BK67" s="186"/>
      <c r="BL67" s="186"/>
      <c r="BM67" s="186"/>
      <c r="BN67" s="186"/>
      <c r="BO67" s="187"/>
      <c r="BQ67" s="119" t="s">
        <v>284</v>
      </c>
    </row>
    <row r="68" spans="2:77" ht="12.75" x14ac:dyDescent="0.2">
      <c r="B68" s="119" t="s">
        <v>247</v>
      </c>
      <c r="F68" s="182" t="str">
        <f>Punteggi_Squadra_CALC!F37</f>
        <v/>
      </c>
      <c r="G68" s="183"/>
      <c r="H68" s="183"/>
      <c r="I68" s="183"/>
      <c r="J68" s="183"/>
      <c r="K68" s="183"/>
      <c r="L68" s="182" t="str">
        <f>Punteggi_Squadra_CALC!G37</f>
        <v/>
      </c>
      <c r="M68" s="183"/>
      <c r="N68" s="183"/>
      <c r="O68" s="183"/>
      <c r="P68" s="183"/>
      <c r="Q68" s="183"/>
      <c r="R68" s="182" t="str">
        <f>Punteggi_Squadra_CALC!H37</f>
        <v/>
      </c>
      <c r="S68" s="183"/>
      <c r="T68" s="183"/>
      <c r="U68" s="183"/>
      <c r="V68" s="183"/>
      <c r="W68" s="183"/>
      <c r="Y68" s="116" t="s">
        <v>274</v>
      </c>
      <c r="AA68" s="180" t="str">
        <f>Punteggi_Squadra_CALC!I37</f>
        <v/>
      </c>
      <c r="AB68" s="181"/>
      <c r="AC68" s="181"/>
      <c r="AD68" s="181"/>
      <c r="AE68" s="181"/>
      <c r="AF68" s="181"/>
      <c r="AH68" s="121" t="s">
        <v>259</v>
      </c>
      <c r="AJ68" s="180" t="str">
        <f>Punteggi_Squadra_CALC!J37</f>
        <v/>
      </c>
      <c r="AK68" s="181"/>
      <c r="AL68" s="181"/>
      <c r="AM68" s="181"/>
      <c r="AN68" s="181"/>
      <c r="AO68" s="181"/>
      <c r="AQ68" s="121" t="s">
        <v>259</v>
      </c>
      <c r="AS68" s="180" t="str">
        <f>Punteggi_Squadra_CALC!K37</f>
        <v/>
      </c>
      <c r="AT68" s="181"/>
      <c r="AU68" s="181"/>
      <c r="AV68" s="181"/>
      <c r="AW68" s="181"/>
      <c r="AX68" s="181"/>
      <c r="AZ68" s="123" t="s">
        <v>259</v>
      </c>
      <c r="BB68" s="184">
        <v>100</v>
      </c>
      <c r="BC68" s="184"/>
      <c r="BD68" s="184"/>
      <c r="BF68" s="121" t="s">
        <v>261</v>
      </c>
      <c r="BH68" s="185" t="str">
        <f>Punteggi_Squadra_CALC!M37</f>
        <v/>
      </c>
      <c r="BI68" s="186"/>
      <c r="BJ68" s="186"/>
      <c r="BK68" s="186"/>
      <c r="BL68" s="186"/>
      <c r="BM68" s="186"/>
      <c r="BN68" s="186"/>
      <c r="BO68" s="187"/>
      <c r="BQ68" s="119" t="s">
        <v>285</v>
      </c>
    </row>
    <row r="69" spans="2:77" ht="5.25" customHeight="1" x14ac:dyDescent="0.2"/>
    <row r="70" spans="2:77" x14ac:dyDescent="0.2">
      <c r="B70" s="191" t="str">
        <f>Testi_CALC!E17</f>
        <v>Legenda e considerazioni finali</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row>
    <row r="71" spans="2:77" ht="5.0999999999999996" customHeight="1" x14ac:dyDescent="0.2"/>
    <row r="72" spans="2:77" ht="11.25" customHeight="1" x14ac:dyDescent="0.2">
      <c r="D72" s="174"/>
      <c r="E72" s="175"/>
      <c r="F72" s="175"/>
      <c r="G72" s="175"/>
      <c r="H72" s="175"/>
      <c r="I72" s="176"/>
      <c r="K72" s="116" t="s">
        <v>300</v>
      </c>
      <c r="AN72" s="168" t="s">
        <v>439</v>
      </c>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24"/>
      <c r="BM72" s="124"/>
      <c r="BN72" s="124"/>
      <c r="BO72" s="124"/>
    </row>
    <row r="73" spans="2:77" x14ac:dyDescent="0.2">
      <c r="D73" s="177"/>
      <c r="E73" s="178"/>
      <c r="F73" s="178"/>
      <c r="G73" s="178"/>
      <c r="H73" s="178"/>
      <c r="I73" s="179"/>
      <c r="K73" s="116" t="s">
        <v>301</v>
      </c>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24"/>
      <c r="BM73" s="124"/>
      <c r="BN73" s="124"/>
      <c r="BO73" s="124"/>
    </row>
    <row r="74" spans="2:77" ht="11.25" customHeight="1" x14ac:dyDescent="0.2">
      <c r="D74" s="196"/>
      <c r="E74" s="197"/>
      <c r="F74" s="197"/>
      <c r="G74" s="197"/>
      <c r="H74" s="197"/>
      <c r="I74" s="198"/>
      <c r="K74" s="116" t="s">
        <v>302</v>
      </c>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24"/>
      <c r="BM74" s="124"/>
      <c r="BN74" s="124"/>
      <c r="BO74" s="124"/>
    </row>
    <row r="75" spans="2:77" ht="15" customHeight="1" x14ac:dyDescent="0.2">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24"/>
      <c r="BM75" s="124"/>
      <c r="BN75" s="124"/>
      <c r="BO75" s="124"/>
    </row>
    <row r="76" spans="2:77" x14ac:dyDescent="0.2">
      <c r="B76" s="173" t="s">
        <v>303</v>
      </c>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row>
  </sheetData>
  <mergeCells count="380">
    <mergeCell ref="D74:I74"/>
    <mergeCell ref="N2:AN2"/>
    <mergeCell ref="B1:BY1"/>
    <mergeCell ref="B3:BY3"/>
    <mergeCell ref="B11:BY11"/>
    <mergeCell ref="V24:W24"/>
    <mergeCell ref="X24:Y24"/>
    <mergeCell ref="Z24:AA24"/>
    <mergeCell ref="X23:Y23"/>
    <mergeCell ref="F24:G24"/>
    <mergeCell ref="R14:AA14"/>
    <mergeCell ref="AB14:AN14"/>
    <mergeCell ref="AO14:BA14"/>
    <mergeCell ref="R15:AA15"/>
    <mergeCell ref="AB15:AN15"/>
    <mergeCell ref="AO15:BA15"/>
    <mergeCell ref="Z23:AA23"/>
    <mergeCell ref="H24:I24"/>
    <mergeCell ref="J24:K24"/>
    <mergeCell ref="L24:M24"/>
    <mergeCell ref="N24:O24"/>
    <mergeCell ref="P24:Q24"/>
    <mergeCell ref="R24:S24"/>
    <mergeCell ref="T24:U24"/>
    <mergeCell ref="R18:AA18"/>
    <mergeCell ref="AB18:AN18"/>
    <mergeCell ref="AO18:BA18"/>
    <mergeCell ref="R19:AA19"/>
    <mergeCell ref="AB19:AN19"/>
    <mergeCell ref="AO19:BA19"/>
    <mergeCell ref="R16:AA16"/>
    <mergeCell ref="AB16:AN16"/>
    <mergeCell ref="AO16:BA16"/>
    <mergeCell ref="R17:AA17"/>
    <mergeCell ref="AB17:AN17"/>
    <mergeCell ref="AO17:BA17"/>
    <mergeCell ref="B21:BY21"/>
    <mergeCell ref="F23:G23"/>
    <mergeCell ref="H23:I23"/>
    <mergeCell ref="J23:K23"/>
    <mergeCell ref="L23:M23"/>
    <mergeCell ref="N23:O23"/>
    <mergeCell ref="P23:Q23"/>
    <mergeCell ref="R23:S23"/>
    <mergeCell ref="T23:U23"/>
    <mergeCell ref="V23:W23"/>
    <mergeCell ref="F26:G26"/>
    <mergeCell ref="H26:I26"/>
    <mergeCell ref="J26:K26"/>
    <mergeCell ref="L26:M26"/>
    <mergeCell ref="N26:O26"/>
    <mergeCell ref="F25:G25"/>
    <mergeCell ref="H25:I25"/>
    <mergeCell ref="J25:K25"/>
    <mergeCell ref="L25:M25"/>
    <mergeCell ref="N25:O25"/>
    <mergeCell ref="P26:Q26"/>
    <mergeCell ref="R26:S26"/>
    <mergeCell ref="T26:U26"/>
    <mergeCell ref="V26:W26"/>
    <mergeCell ref="X26:Y26"/>
    <mergeCell ref="Z26:AA26"/>
    <mergeCell ref="R25:S25"/>
    <mergeCell ref="T25:U25"/>
    <mergeCell ref="V25:W25"/>
    <mergeCell ref="X25:Y25"/>
    <mergeCell ref="Z25:AA25"/>
    <mergeCell ref="P25:Q25"/>
    <mergeCell ref="F28:G28"/>
    <mergeCell ref="H28:I28"/>
    <mergeCell ref="J28:K28"/>
    <mergeCell ref="L28:M28"/>
    <mergeCell ref="N28:O28"/>
    <mergeCell ref="F27:G27"/>
    <mergeCell ref="H27:I27"/>
    <mergeCell ref="J27:K27"/>
    <mergeCell ref="L27:M27"/>
    <mergeCell ref="N27:O27"/>
    <mergeCell ref="P28:Q28"/>
    <mergeCell ref="R28:S28"/>
    <mergeCell ref="T28:U28"/>
    <mergeCell ref="V28:W28"/>
    <mergeCell ref="X28:Y28"/>
    <mergeCell ref="Z28:AA28"/>
    <mergeCell ref="R27:S27"/>
    <mergeCell ref="T27:U27"/>
    <mergeCell ref="V27:W27"/>
    <mergeCell ref="X27:Y27"/>
    <mergeCell ref="Z27:AA27"/>
    <mergeCell ref="P27:Q27"/>
    <mergeCell ref="F46:K46"/>
    <mergeCell ref="F42:K42"/>
    <mergeCell ref="F43:K43"/>
    <mergeCell ref="F44:K44"/>
    <mergeCell ref="F45:K45"/>
    <mergeCell ref="BB68:BD68"/>
    <mergeCell ref="BH63:BO63"/>
    <mergeCell ref="BH64:BO64"/>
    <mergeCell ref="BH65:BO65"/>
    <mergeCell ref="BH66:BO66"/>
    <mergeCell ref="BH67:BO67"/>
    <mergeCell ref="BB63:BD63"/>
    <mergeCell ref="BB64:BD64"/>
    <mergeCell ref="BB65:BD65"/>
    <mergeCell ref="BH68:BO68"/>
    <mergeCell ref="BB66:BD66"/>
    <mergeCell ref="M57:R57"/>
    <mergeCell ref="BB67:BD67"/>
    <mergeCell ref="Y53:AD53"/>
    <mergeCell ref="AM53:AR53"/>
    <mergeCell ref="AS53:AU53"/>
    <mergeCell ref="F36:K36"/>
    <mergeCell ref="F37:K37"/>
    <mergeCell ref="M44:R44"/>
    <mergeCell ref="S44:X44"/>
    <mergeCell ref="F41:K41"/>
    <mergeCell ref="AP41:AU41"/>
    <mergeCell ref="F31:K31"/>
    <mergeCell ref="F32:K32"/>
    <mergeCell ref="F33:K33"/>
    <mergeCell ref="F34:K34"/>
    <mergeCell ref="R32:T32"/>
    <mergeCell ref="R33:T33"/>
    <mergeCell ref="R34:T34"/>
    <mergeCell ref="L32:Q32"/>
    <mergeCell ref="L33:Q33"/>
    <mergeCell ref="L31:Q31"/>
    <mergeCell ref="U36:Z36"/>
    <mergeCell ref="U37:Z37"/>
    <mergeCell ref="L37:Q37"/>
    <mergeCell ref="AJ42:AO42"/>
    <mergeCell ref="U34:Z34"/>
    <mergeCell ref="U35:Z35"/>
    <mergeCell ref="R36:T36"/>
    <mergeCell ref="R37:T37"/>
    <mergeCell ref="AB27:AD27"/>
    <mergeCell ref="AB28:AD28"/>
    <mergeCell ref="AJ45:AO45"/>
    <mergeCell ref="AJ41:AO41"/>
    <mergeCell ref="B39:BY39"/>
    <mergeCell ref="M45:R45"/>
    <mergeCell ref="S45:X45"/>
    <mergeCell ref="Z47:AE47"/>
    <mergeCell ref="Z42:AE42"/>
    <mergeCell ref="Z43:AE43"/>
    <mergeCell ref="M46:R46"/>
    <mergeCell ref="S46:X46"/>
    <mergeCell ref="M47:R47"/>
    <mergeCell ref="S47:X47"/>
    <mergeCell ref="L34:Q34"/>
    <mergeCell ref="L35:Q35"/>
    <mergeCell ref="L36:Q36"/>
    <mergeCell ref="F47:K47"/>
    <mergeCell ref="M41:R41"/>
    <mergeCell ref="S41:X41"/>
    <mergeCell ref="M42:R42"/>
    <mergeCell ref="S42:X42"/>
    <mergeCell ref="M43:R43"/>
    <mergeCell ref="S43:X43"/>
    <mergeCell ref="R68:W68"/>
    <mergeCell ref="F68:K68"/>
    <mergeCell ref="AA62:AF62"/>
    <mergeCell ref="AJ62:AO62"/>
    <mergeCell ref="F66:K66"/>
    <mergeCell ref="L66:Q66"/>
    <mergeCell ref="F67:K67"/>
    <mergeCell ref="L67:Q67"/>
    <mergeCell ref="R64:W64"/>
    <mergeCell ref="F65:K65"/>
    <mergeCell ref="L65:Q65"/>
    <mergeCell ref="R65:W65"/>
    <mergeCell ref="L68:Q68"/>
    <mergeCell ref="F62:K62"/>
    <mergeCell ref="L62:Q62"/>
    <mergeCell ref="F63:K63"/>
    <mergeCell ref="L63:Q63"/>
    <mergeCell ref="F64:K64"/>
    <mergeCell ref="L64:Q64"/>
    <mergeCell ref="R62:W62"/>
    <mergeCell ref="R63:W63"/>
    <mergeCell ref="Y9:Z9"/>
    <mergeCell ref="M5:AD5"/>
    <mergeCell ref="AT5:BY5"/>
    <mergeCell ref="L7:T7"/>
    <mergeCell ref="AA7:AL7"/>
    <mergeCell ref="AT7:BE7"/>
    <mergeCell ref="BN7:BY7"/>
    <mergeCell ref="AW9:AX9"/>
    <mergeCell ref="BR36:BU36"/>
    <mergeCell ref="BV36:BY36"/>
    <mergeCell ref="AP36:AS36"/>
    <mergeCell ref="AT36:AW36"/>
    <mergeCell ref="AX36:BA36"/>
    <mergeCell ref="BB36:BE36"/>
    <mergeCell ref="BF36:BI36"/>
    <mergeCell ref="BJ36:BM36"/>
    <mergeCell ref="BN36:BQ36"/>
    <mergeCell ref="BR29:BU29"/>
    <mergeCell ref="BV29:BY29"/>
    <mergeCell ref="BN28:BQ28"/>
    <mergeCell ref="AX28:BA28"/>
    <mergeCell ref="BB28:BE28"/>
    <mergeCell ref="BF28:BI28"/>
    <mergeCell ref="BJ28:BM28"/>
    <mergeCell ref="AE28:AJ28"/>
    <mergeCell ref="AP43:AU43"/>
    <mergeCell ref="AG41:AH47"/>
    <mergeCell ref="Z45:AE45"/>
    <mergeCell ref="Z46:AE46"/>
    <mergeCell ref="U32:Z32"/>
    <mergeCell ref="U33:Z33"/>
    <mergeCell ref="BI47:BN47"/>
    <mergeCell ref="AP33:AS33"/>
    <mergeCell ref="AT33:AW33"/>
    <mergeCell ref="AX33:BA33"/>
    <mergeCell ref="BB33:BE33"/>
    <mergeCell ref="BN33:BQ33"/>
    <mergeCell ref="AZ41:BE41"/>
    <mergeCell ref="BI41:BN41"/>
    <mergeCell ref="BB29:BE29"/>
    <mergeCell ref="BF29:BI29"/>
    <mergeCell ref="AP45:AU45"/>
    <mergeCell ref="AJ46:AO46"/>
    <mergeCell ref="AP46:AU46"/>
    <mergeCell ref="AJ47:AO47"/>
    <mergeCell ref="AP47:AU47"/>
    <mergeCell ref="Z44:AE44"/>
    <mergeCell ref="AP42:AU42"/>
    <mergeCell ref="BR42:BY42"/>
    <mergeCell ref="BR43:BY43"/>
    <mergeCell ref="BR44:BY44"/>
    <mergeCell ref="BR45:BY45"/>
    <mergeCell ref="BR46:BY46"/>
    <mergeCell ref="BR47:BY47"/>
    <mergeCell ref="BI42:BN42"/>
    <mergeCell ref="BI43:BN43"/>
    <mergeCell ref="BI44:BN44"/>
    <mergeCell ref="BI45:BN45"/>
    <mergeCell ref="BI46:BN46"/>
    <mergeCell ref="BR49:BY49"/>
    <mergeCell ref="G53:L53"/>
    <mergeCell ref="BD53:BI53"/>
    <mergeCell ref="D58:L58"/>
    <mergeCell ref="M58:R58"/>
    <mergeCell ref="AJ58:AO58"/>
    <mergeCell ref="D57:L57"/>
    <mergeCell ref="V57:AF57"/>
    <mergeCell ref="V58:AF58"/>
    <mergeCell ref="AJ57:AO57"/>
    <mergeCell ref="AS58:AU58"/>
    <mergeCell ref="AY58:BF58"/>
    <mergeCell ref="B51:BY51"/>
    <mergeCell ref="B55:BY55"/>
    <mergeCell ref="B76:BY76"/>
    <mergeCell ref="D72:I72"/>
    <mergeCell ref="D73:I73"/>
    <mergeCell ref="AS63:AX63"/>
    <mergeCell ref="AS64:AX64"/>
    <mergeCell ref="AS65:AX65"/>
    <mergeCell ref="AS66:AX66"/>
    <mergeCell ref="AS67:AX67"/>
    <mergeCell ref="AS68:AX68"/>
    <mergeCell ref="AJ63:AO63"/>
    <mergeCell ref="AJ64:AO64"/>
    <mergeCell ref="AJ65:AO65"/>
    <mergeCell ref="AJ66:AO66"/>
    <mergeCell ref="AJ67:AO67"/>
    <mergeCell ref="AJ68:AO68"/>
    <mergeCell ref="AA63:AF63"/>
    <mergeCell ref="AA64:AF64"/>
    <mergeCell ref="AA65:AF65"/>
    <mergeCell ref="AA66:AF66"/>
    <mergeCell ref="AA67:AF67"/>
    <mergeCell ref="AA68:AF68"/>
    <mergeCell ref="B70:BY70"/>
    <mergeCell ref="R66:W66"/>
    <mergeCell ref="R67:W67"/>
    <mergeCell ref="BL14:BY14"/>
    <mergeCell ref="BO18:BY18"/>
    <mergeCell ref="BL16:BN16"/>
    <mergeCell ref="BW16:BY16"/>
    <mergeCell ref="BB14:BE14"/>
    <mergeCell ref="BB15:BE15"/>
    <mergeCell ref="BB16:BE16"/>
    <mergeCell ref="BB17:BE17"/>
    <mergeCell ref="BB18:BE18"/>
    <mergeCell ref="AP26:AS26"/>
    <mergeCell ref="AT26:AW26"/>
    <mergeCell ref="AX26:BA26"/>
    <mergeCell ref="BB26:BE26"/>
    <mergeCell ref="AX27:BA27"/>
    <mergeCell ref="AP27:AS27"/>
    <mergeCell ref="AT27:AW27"/>
    <mergeCell ref="BB19:BE19"/>
    <mergeCell ref="R13:AA13"/>
    <mergeCell ref="AB13:AN13"/>
    <mergeCell ref="AO13:BA13"/>
    <mergeCell ref="BB13:BE13"/>
    <mergeCell ref="AE26:AJ26"/>
    <mergeCell ref="AE27:AJ27"/>
    <mergeCell ref="AE24:AJ24"/>
    <mergeCell ref="AE25:AJ25"/>
    <mergeCell ref="AP23:BS24"/>
    <mergeCell ref="AP25:AS25"/>
    <mergeCell ref="AT25:AW25"/>
    <mergeCell ref="AX25:BA25"/>
    <mergeCell ref="BB25:BE25"/>
    <mergeCell ref="AB24:AD24"/>
    <mergeCell ref="AB25:AD25"/>
    <mergeCell ref="AB26:AD26"/>
    <mergeCell ref="BJ29:BM29"/>
    <mergeCell ref="BN29:BQ29"/>
    <mergeCell ref="AT30:AW30"/>
    <mergeCell ref="AX30:BA30"/>
    <mergeCell ref="BB30:BE30"/>
    <mergeCell ref="BF30:BI30"/>
    <mergeCell ref="BJ30:BM30"/>
    <mergeCell ref="BN30:BQ30"/>
    <mergeCell ref="AP28:AS28"/>
    <mergeCell ref="AT28:AW28"/>
    <mergeCell ref="AP29:AS29"/>
    <mergeCell ref="AP30:AS30"/>
    <mergeCell ref="AT29:AW29"/>
    <mergeCell ref="AX29:BA29"/>
    <mergeCell ref="BR30:BU30"/>
    <mergeCell ref="BV30:BY30"/>
    <mergeCell ref="AP31:AS31"/>
    <mergeCell ref="AT31:AW31"/>
    <mergeCell ref="AX31:BA31"/>
    <mergeCell ref="BB31:BE31"/>
    <mergeCell ref="BF31:BI31"/>
    <mergeCell ref="BF33:BI33"/>
    <mergeCell ref="BJ33:BM33"/>
    <mergeCell ref="AP32:AS32"/>
    <mergeCell ref="AT32:AW32"/>
    <mergeCell ref="AX32:BA32"/>
    <mergeCell ref="BB32:BE32"/>
    <mergeCell ref="BF32:BI32"/>
    <mergeCell ref="AP34:AS34"/>
    <mergeCell ref="AT34:AW34"/>
    <mergeCell ref="AX34:BA34"/>
    <mergeCell ref="BB34:BE34"/>
    <mergeCell ref="BF34:BI34"/>
    <mergeCell ref="AN72:BK75"/>
    <mergeCell ref="BJ34:BM34"/>
    <mergeCell ref="BN34:BQ34"/>
    <mergeCell ref="AP35:AS35"/>
    <mergeCell ref="AT35:AW35"/>
    <mergeCell ref="AX35:BA35"/>
    <mergeCell ref="BB35:BE35"/>
    <mergeCell ref="BF35:BI35"/>
    <mergeCell ref="BJ35:BM35"/>
    <mergeCell ref="BN35:BQ35"/>
    <mergeCell ref="AZ42:BE42"/>
    <mergeCell ref="AZ43:BE43"/>
    <mergeCell ref="AZ44:BE44"/>
    <mergeCell ref="AZ45:BE45"/>
    <mergeCell ref="AZ46:BE46"/>
    <mergeCell ref="AZ47:BE47"/>
    <mergeCell ref="B60:BY60"/>
    <mergeCell ref="AS62:AX62"/>
    <mergeCell ref="BR41:BY41"/>
    <mergeCell ref="AJ43:AO43"/>
    <mergeCell ref="R35:T35"/>
    <mergeCell ref="AJ44:AO44"/>
    <mergeCell ref="AP44:AU44"/>
    <mergeCell ref="F35:K35"/>
    <mergeCell ref="AE29:AJ29"/>
    <mergeCell ref="R29:S29"/>
    <mergeCell ref="T29:U29"/>
    <mergeCell ref="V29:W29"/>
    <mergeCell ref="X29:Y29"/>
    <mergeCell ref="Z29:AA29"/>
    <mergeCell ref="AB29:AD29"/>
    <mergeCell ref="F29:G29"/>
    <mergeCell ref="H29:I29"/>
    <mergeCell ref="J29:K29"/>
    <mergeCell ref="L29:M29"/>
    <mergeCell ref="N29:O29"/>
    <mergeCell ref="P29:Q29"/>
  </mergeCells>
  <conditionalFormatting sqref="BG7:BY7">
    <cfRule type="expression" dxfId="99" priority="10" stopIfTrue="1">
      <formula>$CC$7</formula>
    </cfRule>
  </conditionalFormatting>
  <conditionalFormatting sqref="BG14:BY14">
    <cfRule type="expression" dxfId="98" priority="9" stopIfTrue="1">
      <formula>$CC$9</formula>
    </cfRule>
  </conditionalFormatting>
  <conditionalFormatting sqref="B14:BE19">
    <cfRule type="expression" dxfId="97" priority="8" stopIfTrue="1">
      <formula>$CE14</formula>
    </cfRule>
  </conditionalFormatting>
  <conditionalFormatting sqref="B24:AJ29">
    <cfRule type="expression" dxfId="96" priority="7" stopIfTrue="1">
      <formula>$CE14</formula>
    </cfRule>
  </conditionalFormatting>
  <conditionalFormatting sqref="M41:AE47">
    <cfRule type="expression" dxfId="95" priority="6" stopIfTrue="1">
      <formula>$CC41</formula>
    </cfRule>
  </conditionalFormatting>
  <conditionalFormatting sqref="B31:AA37">
    <cfRule type="expression" dxfId="94" priority="5" stopIfTrue="1">
      <formula>$CC41</formula>
    </cfRule>
  </conditionalFormatting>
  <conditionalFormatting sqref="AJ41:BY47">
    <cfRule type="expression" dxfId="93" priority="4" stopIfTrue="1">
      <formula>$CE13</formula>
    </cfRule>
  </conditionalFormatting>
  <conditionalFormatting sqref="R53:BI53">
    <cfRule type="expression" dxfId="92" priority="3" stopIfTrue="1">
      <formula>$CC$5</formula>
    </cfRule>
  </conditionalFormatting>
  <conditionalFormatting sqref="B63:BY68">
    <cfRule type="expression" dxfId="91" priority="2" stopIfTrue="1">
      <formula>$CE14</formula>
    </cfRule>
  </conditionalFormatting>
  <conditionalFormatting sqref="A42:K47">
    <cfRule type="expression" dxfId="90" priority="1" stopIfTrue="1">
      <formula>$CE14</formula>
    </cfRule>
  </conditionalFormatting>
  <printOptions horizontalCentered="1" verticalCentered="1"/>
  <pageMargins left="0.39370078740157483" right="0.39370078740157483" top="0.47244094488188981" bottom="0.47244094488188981"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FFFF00"/>
  </sheetPr>
  <dimension ref="A1:CA111"/>
  <sheetViews>
    <sheetView topLeftCell="A4" zoomScale="75" zoomScaleNormal="75" workbookViewId="0">
      <selection activeCell="I35" sqref="H32:I35"/>
    </sheetView>
  </sheetViews>
  <sheetFormatPr defaultRowHeight="15" x14ac:dyDescent="0.25"/>
  <cols>
    <col min="1" max="1" width="4.42578125" style="1" customWidth="1"/>
    <col min="2" max="2" width="1.28515625" style="1" customWidth="1"/>
    <col min="3" max="3" width="12.140625" style="1" customWidth="1"/>
    <col min="4" max="4" width="12.5703125" style="1" customWidth="1"/>
    <col min="5" max="5" width="1.7109375" style="1" customWidth="1"/>
    <col min="6" max="6" width="26.140625" style="1" customWidth="1"/>
    <col min="7" max="7" width="4.42578125" style="1" customWidth="1"/>
    <col min="8" max="8" width="4.7109375" style="3" customWidth="1"/>
    <col min="9" max="10" width="4.7109375" style="1" customWidth="1"/>
    <col min="11" max="11" width="5.28515625" style="1" customWidth="1"/>
    <col min="12" max="16" width="4.7109375" style="1" customWidth="1"/>
    <col min="17" max="17" width="5" style="1" customWidth="1"/>
    <col min="18" max="18" width="19.7109375" style="1" customWidth="1"/>
    <col min="19" max="19" width="2.28515625" style="1" customWidth="1"/>
    <col min="20" max="20" width="22.28515625" style="1" customWidth="1"/>
    <col min="21" max="21" width="2" style="1" customWidth="1"/>
    <col min="22" max="22" width="21.5703125" style="1" customWidth="1"/>
    <col min="23" max="23" width="3.140625" style="1" customWidth="1"/>
    <col min="24" max="24" width="23.85546875" style="1" customWidth="1"/>
    <col min="25" max="27" width="5.85546875" style="1" customWidth="1"/>
    <col min="28" max="36" width="9.7109375" style="1" customWidth="1"/>
    <col min="37" max="37" width="5" style="1" customWidth="1"/>
    <col min="38" max="38" width="11.7109375" style="1" customWidth="1"/>
    <col min="39" max="39" width="5.7109375" style="1" customWidth="1"/>
    <col min="40" max="41" width="9.140625" style="1"/>
    <col min="42" max="42" width="2.140625" style="1" customWidth="1"/>
    <col min="43" max="43" width="16.42578125" style="1" customWidth="1"/>
    <col min="44" max="45" width="9.140625" style="1"/>
    <col min="46" max="46" width="9.7109375" style="1" customWidth="1"/>
    <col min="47" max="47" width="2.7109375" style="1" customWidth="1"/>
    <col min="48" max="48" width="15.42578125" style="1" customWidth="1"/>
    <col min="49" max="49" width="4" style="1" customWidth="1"/>
    <col min="50" max="50" width="10.85546875" style="1" customWidth="1"/>
    <col min="51" max="51" width="3" style="1" customWidth="1"/>
    <col min="52" max="52" width="17.28515625" style="1" customWidth="1"/>
    <col min="53" max="56" width="9.140625" style="1"/>
    <col min="57" max="57" width="1.7109375" style="1" customWidth="1"/>
    <col min="58" max="58" width="17" style="1" customWidth="1"/>
    <col min="59" max="59" width="9.140625" style="1"/>
    <col min="60" max="60" width="2.28515625" style="1" customWidth="1"/>
    <col min="61" max="61" width="37" style="1" customWidth="1"/>
    <col min="62" max="62" width="4.42578125" style="1" customWidth="1"/>
    <col min="63" max="63" width="17.28515625" style="1" customWidth="1"/>
    <col min="64" max="64" width="2.28515625" style="1" customWidth="1"/>
    <col min="65" max="65" width="15.7109375" style="1" customWidth="1"/>
    <col min="66" max="66" width="9.140625" style="1"/>
    <col min="67" max="67" width="1.5703125" style="1" customWidth="1"/>
    <col min="68" max="73" width="9.140625" style="1"/>
    <col min="74" max="74" width="3.5703125" style="1" customWidth="1"/>
    <col min="75" max="75" width="47.85546875" style="1" customWidth="1"/>
    <col min="76" max="76" width="4.7109375" style="1" customWidth="1"/>
    <col min="77" max="77" width="9.140625" style="1"/>
    <col min="78" max="78" width="0.85546875" style="1" customWidth="1"/>
    <col min="79" max="16384" width="9.140625" style="1"/>
  </cols>
  <sheetData>
    <row r="1" spans="1:79" ht="18.75" x14ac:dyDescent="0.3">
      <c r="C1" s="212" t="str">
        <f>CONCATENATE(Generalità_ORG!D5," - ",Generalità_ORG!D6," - ",Generalità_ORG!D7)</f>
        <v xml:space="preserve"> -  - </v>
      </c>
      <c r="D1" s="212"/>
      <c r="E1" s="212"/>
      <c r="F1" s="212"/>
      <c r="G1" s="212"/>
      <c r="H1" s="212"/>
      <c r="I1" s="212"/>
      <c r="J1" s="212"/>
      <c r="K1" s="212"/>
      <c r="L1" s="212"/>
      <c r="M1" s="212"/>
      <c r="N1" s="212"/>
      <c r="O1" s="212"/>
      <c r="P1" s="212"/>
    </row>
    <row r="2" spans="1:79" ht="15" customHeight="1" x14ac:dyDescent="0.25">
      <c r="C2" s="203" t="s">
        <v>170</v>
      </c>
      <c r="D2" s="203"/>
      <c r="E2" s="203"/>
      <c r="F2" s="203"/>
      <c r="G2" s="203"/>
      <c r="H2" s="203"/>
      <c r="I2" s="203"/>
      <c r="J2" s="203"/>
      <c r="K2" s="203"/>
      <c r="L2" s="203"/>
      <c r="M2" s="203"/>
      <c r="N2" s="203"/>
      <c r="O2" s="203"/>
      <c r="P2" s="203"/>
      <c r="R2" s="200" t="str">
        <f>IF(AO2=0,"Nessun errore di compilazione!",CONCATENATE(BW4,BW14,BW31,BW48,BW65,BW82,BW99,))</f>
        <v>Nessun errore di compilazione!</v>
      </c>
      <c r="S2" s="201"/>
      <c r="T2" s="201"/>
      <c r="U2" s="201"/>
      <c r="V2" s="201"/>
      <c r="W2" s="201"/>
      <c r="X2" s="201"/>
      <c r="AO2" s="53">
        <f>IF(OR(BY4,BY31,BY14,BY48,BY65,BY82,BY99),1,0)</f>
        <v>0</v>
      </c>
      <c r="AQ2" s="2" t="s">
        <v>444</v>
      </c>
    </row>
    <row r="3" spans="1:79" ht="3" customHeight="1" x14ac:dyDescent="0.3">
      <c r="C3" s="13"/>
      <c r="D3" s="13"/>
      <c r="E3" s="13"/>
      <c r="F3" s="13"/>
      <c r="G3" s="13"/>
      <c r="H3" s="13"/>
      <c r="I3" s="13"/>
      <c r="J3" s="13"/>
      <c r="K3" s="13"/>
      <c r="L3" s="13"/>
      <c r="M3" s="13"/>
      <c r="N3" s="13"/>
      <c r="O3" s="13"/>
      <c r="P3" s="13"/>
    </row>
    <row r="4" spans="1:79" ht="15" customHeight="1" x14ac:dyDescent="0.25">
      <c r="C4" s="205" t="s">
        <v>120</v>
      </c>
      <c r="D4" s="205"/>
      <c r="E4" s="205"/>
      <c r="F4" s="205"/>
      <c r="H4" s="205" t="s">
        <v>121</v>
      </c>
      <c r="I4" s="205"/>
      <c r="J4" s="205"/>
      <c r="K4" s="205"/>
      <c r="L4" s="205"/>
      <c r="M4" s="205"/>
      <c r="N4" s="2"/>
      <c r="O4" s="205" t="s">
        <v>124</v>
      </c>
      <c r="P4" s="205"/>
      <c r="BW4" s="53" t="str">
        <f>IF(BY4,Testi_CALC!E64,"")</f>
        <v/>
      </c>
      <c r="BY4" s="53">
        <f>IF(OR(AX5,AX7:AX12,AX14),1,0)</f>
        <v>0</v>
      </c>
      <c r="CA4" s="2" t="s">
        <v>451</v>
      </c>
    </row>
    <row r="5" spans="1:79" ht="18" customHeight="1" x14ac:dyDescent="0.25">
      <c r="C5" s="204"/>
      <c r="D5" s="204"/>
      <c r="E5" s="204"/>
      <c r="F5" s="204"/>
      <c r="H5" s="204"/>
      <c r="I5" s="204"/>
      <c r="J5" s="204"/>
      <c r="K5" s="204"/>
      <c r="L5" s="204"/>
      <c r="M5" s="204"/>
      <c r="O5" s="204"/>
      <c r="P5" s="204"/>
      <c r="R5" s="125" t="str">
        <f>IF($AX$5=0,Testi_CALC!$E$28,Testi_CALC!$E$52)</f>
        <v>OK!</v>
      </c>
      <c r="T5" s="125" t="str">
        <f>IF($AX$7=0,Testi_CALC!$E$28,Testi_CALC!$E$53)</f>
        <v>OK!</v>
      </c>
      <c r="V5" s="125" t="str">
        <f>IF($AX$8=0,Testi_CALC!$E$28,Testi_CALC!$E$54)</f>
        <v>OK!</v>
      </c>
      <c r="X5" s="125" t="str">
        <f>IF($AX$14=0,Testi_CALC!$E$28,Testi_CALC!$E$59)</f>
        <v>OK!</v>
      </c>
      <c r="AO5" s="53">
        <f>IF(Generalità_ORG!D44&lt;&gt;"",1,0)</f>
        <v>0</v>
      </c>
      <c r="AQ5" s="26" t="s">
        <v>363</v>
      </c>
      <c r="AT5" s="53">
        <f>IF(C5&lt;&gt;"",0,1)</f>
        <v>1</v>
      </c>
      <c r="AV5" s="27" t="s">
        <v>367</v>
      </c>
      <c r="AX5" s="53">
        <f>IF($AO$5=0,0,AT5)</f>
        <v>0</v>
      </c>
      <c r="AZ5" s="27" t="s">
        <v>374</v>
      </c>
    </row>
    <row r="6" spans="1:79" ht="3" customHeight="1" x14ac:dyDescent="0.25">
      <c r="AQ6" s="2"/>
      <c r="AV6" s="19"/>
    </row>
    <row r="7" spans="1:79" ht="15" customHeight="1" x14ac:dyDescent="0.25">
      <c r="C7" s="205" t="s">
        <v>122</v>
      </c>
      <c r="D7" s="205"/>
      <c r="F7" s="4" t="str">
        <f>IF(AO7=1,"Comaster",Testi_CALC!$E$18)</f>
        <v>(Voce non utilizzata)</v>
      </c>
      <c r="H7" s="205" t="s">
        <v>187</v>
      </c>
      <c r="I7" s="205"/>
      <c r="K7" s="205" t="str">
        <f>IF(AO8=1,"Turno di gioco",Testi_CALC!$E$18)</f>
        <v>(Voce non utilizzata)</v>
      </c>
      <c r="L7" s="205"/>
      <c r="M7" s="205"/>
      <c r="N7" s="205"/>
      <c r="O7" s="205"/>
      <c r="P7" s="205"/>
      <c r="AN7" s="53">
        <f>IF(Generalità_ORG!D18&lt;&gt;"",0,1)</f>
        <v>1</v>
      </c>
      <c r="AO7" s="53">
        <f>IF(Generalità_ORG!D18&lt;&gt;"",1,0)</f>
        <v>0</v>
      </c>
      <c r="AQ7" s="2" t="s">
        <v>395</v>
      </c>
      <c r="AT7" s="53">
        <f>IF(H5&lt;&gt;"",0,1)</f>
        <v>1</v>
      </c>
      <c r="AV7" s="27" t="s">
        <v>368</v>
      </c>
      <c r="AX7" s="53">
        <f t="shared" ref="AX7:AX12" si="0">IF($AO$5=0,0,AT7)</f>
        <v>0</v>
      </c>
      <c r="AZ7" s="27" t="s">
        <v>374</v>
      </c>
    </row>
    <row r="8" spans="1:79" ht="18" customHeight="1" x14ac:dyDescent="0.25">
      <c r="C8" s="204"/>
      <c r="D8" s="204"/>
      <c r="F8" s="127"/>
      <c r="H8" s="204"/>
      <c r="I8" s="204"/>
      <c r="K8" s="204"/>
      <c r="L8" s="204"/>
      <c r="M8" s="204"/>
      <c r="N8" s="204"/>
      <c r="O8" s="204"/>
      <c r="P8" s="204"/>
      <c r="R8" s="125" t="str">
        <f>IF($AX$9=0,Testi_CALC!$E$28,Testi_CALC!$E$55)</f>
        <v>OK!</v>
      </c>
      <c r="T8" s="125" t="str">
        <f>IF($AX$10=0,Testi_CALC!$E$28,Testi_CALC!$E$56)</f>
        <v>OK!</v>
      </c>
      <c r="V8" s="125" t="str">
        <f>IF($AX$11=0,Testi_CALC!$E$28,Testi_CALC!$E$57)</f>
        <v>OK!</v>
      </c>
      <c r="X8" s="125" t="str">
        <f>IF($AX$12=0,Testi_CALC!$E$28,Testi_CALC!$E$58)</f>
        <v>OK!</v>
      </c>
      <c r="AN8" s="53">
        <f>IF(Generalità_ORG!D9&lt;&gt;"",0,1)</f>
        <v>1</v>
      </c>
      <c r="AO8" s="53">
        <f>IF(Generalità_ORG!D9&lt;&gt;"",1,0)</f>
        <v>0</v>
      </c>
      <c r="AQ8" s="2" t="s">
        <v>396</v>
      </c>
      <c r="AT8" s="53">
        <f>IF(O5&lt;&gt;"",0,1)</f>
        <v>1</v>
      </c>
      <c r="AV8" s="27" t="s">
        <v>369</v>
      </c>
      <c r="AX8" s="53">
        <f t="shared" si="0"/>
        <v>0</v>
      </c>
      <c r="AZ8" s="27" t="s">
        <v>374</v>
      </c>
    </row>
    <row r="9" spans="1:79" ht="20.100000000000001" customHeight="1" x14ac:dyDescent="0.25">
      <c r="C9" s="11"/>
      <c r="D9" s="11"/>
      <c r="E9" s="11"/>
      <c r="F9" s="11"/>
      <c r="G9" s="11"/>
      <c r="H9" s="133"/>
      <c r="I9" s="11"/>
      <c r="J9" s="11"/>
      <c r="K9" s="11"/>
      <c r="L9" s="11"/>
      <c r="M9" s="11"/>
      <c r="N9" s="11"/>
      <c r="O9" s="11"/>
      <c r="P9" s="11"/>
      <c r="AT9" s="53">
        <f>IF(C8&lt;&gt;"",0,1)</f>
        <v>1</v>
      </c>
      <c r="AV9" s="27" t="s">
        <v>370</v>
      </c>
      <c r="AX9" s="53">
        <f t="shared" si="0"/>
        <v>0</v>
      </c>
      <c r="AZ9" s="27" t="s">
        <v>374</v>
      </c>
    </row>
    <row r="10" spans="1:79" ht="20.100000000000001" customHeight="1" x14ac:dyDescent="0.25">
      <c r="AT10" s="53">
        <f>IF(AO7=0,0,IF(F8&lt;&gt;"",0,1))</f>
        <v>0</v>
      </c>
      <c r="AV10" s="27" t="s">
        <v>371</v>
      </c>
      <c r="AX10" s="53">
        <f t="shared" si="0"/>
        <v>0</v>
      </c>
      <c r="AZ10" s="27" t="s">
        <v>374</v>
      </c>
    </row>
    <row r="11" spans="1:79" x14ac:dyDescent="0.25">
      <c r="C11" s="205" t="s">
        <v>117</v>
      </c>
      <c r="D11" s="205"/>
      <c r="F11" s="4" t="s">
        <v>118</v>
      </c>
      <c r="G11" s="2"/>
      <c r="H11" s="205" t="s">
        <v>119</v>
      </c>
      <c r="I11" s="205"/>
      <c r="J11" s="205"/>
      <c r="K11" s="205"/>
      <c r="L11" s="205"/>
      <c r="M11" s="205"/>
      <c r="O11" s="205" t="s">
        <v>126</v>
      </c>
      <c r="P11" s="205"/>
      <c r="AB11" s="5" t="s">
        <v>127</v>
      </c>
      <c r="AL11" s="4" t="s">
        <v>130</v>
      </c>
      <c r="AT11" s="53">
        <f>IF(H8&lt;&gt;"",0,1)</f>
        <v>1</v>
      </c>
      <c r="AV11" s="2" t="s">
        <v>372</v>
      </c>
      <c r="AX11" s="53">
        <f t="shared" si="0"/>
        <v>0</v>
      </c>
      <c r="AZ11" s="27" t="s">
        <v>374</v>
      </c>
    </row>
    <row r="12" spans="1:79" ht="18" customHeight="1" x14ac:dyDescent="0.25">
      <c r="C12" s="204"/>
      <c r="D12" s="204"/>
      <c r="F12" s="157"/>
      <c r="G12" s="2"/>
      <c r="H12" s="207"/>
      <c r="I12" s="207"/>
      <c r="J12" s="207"/>
      <c r="K12" s="207"/>
      <c r="L12" s="207"/>
      <c r="M12" s="207"/>
      <c r="O12" s="204"/>
      <c r="P12" s="204"/>
      <c r="R12" s="125" t="str">
        <f>IF($BG14=0,Testi_CALC!$E$28,Testi_CALC!$E$60)</f>
        <v>OK!</v>
      </c>
      <c r="T12" s="125" t="str">
        <f>IF($BG15=0,Testi_CALC!$E$28,Testi_CALC!$E$61)</f>
        <v>OK!</v>
      </c>
      <c r="V12" s="125" t="str">
        <f>IF($BG16=0,Testi_CALC!$E$28,Testi_CALC!$E$62)</f>
        <v>OK!</v>
      </c>
      <c r="AB12" s="53" t="str">
        <f>IF(Generalità_ORG!$D$24&lt;&gt;"","X",IF(OR(F12&lt;&gt;"",H12&lt;&gt;"",C12&lt;&gt;""),"X",""))</f>
        <v/>
      </c>
      <c r="AH12" s="3"/>
      <c r="AL12" s="109" t="str">
        <f>IF(AB12&lt;&gt;"",SUM(AB15:AJ25),"")</f>
        <v/>
      </c>
      <c r="AO12" s="53">
        <f>COUNTIF(AO16:AO21,"X")</f>
        <v>0</v>
      </c>
      <c r="AT12" s="53">
        <f>IF(AO8=0,0,IF(K8&lt;&gt;"",0,1))</f>
        <v>0</v>
      </c>
      <c r="AV12" s="27" t="s">
        <v>373</v>
      </c>
      <c r="AX12" s="53">
        <f t="shared" si="0"/>
        <v>0</v>
      </c>
      <c r="AZ12" s="27" t="s">
        <v>374</v>
      </c>
    </row>
    <row r="13" spans="1:79" ht="5.0999999999999996" customHeight="1" x14ac:dyDescent="0.25">
      <c r="A13" s="12"/>
    </row>
    <row r="14" spans="1:79" x14ac:dyDescent="0.25">
      <c r="A14" s="12"/>
      <c r="H14" s="131" t="s">
        <v>103</v>
      </c>
      <c r="I14" s="131" t="s">
        <v>104</v>
      </c>
      <c r="J14" s="131" t="s">
        <v>105</v>
      </c>
      <c r="K14" s="131" t="s">
        <v>106</v>
      </c>
      <c r="AB14" s="205" t="s">
        <v>128</v>
      </c>
      <c r="AC14" s="205"/>
      <c r="AD14" s="205"/>
      <c r="AE14" s="205"/>
      <c r="AF14" s="205"/>
      <c r="AG14" s="205"/>
      <c r="AH14" s="205"/>
      <c r="AI14" s="205"/>
      <c r="AJ14" s="205"/>
      <c r="AL14" s="4" t="s">
        <v>129</v>
      </c>
      <c r="AO14" s="4" t="s">
        <v>385</v>
      </c>
      <c r="AT14" s="53">
        <f>IF(AO12=H8,0,1)</f>
        <v>0</v>
      </c>
      <c r="AV14" s="27" t="s">
        <v>378</v>
      </c>
      <c r="AX14" s="53">
        <f>IF($AO$5=0,0,AT14)</f>
        <v>0</v>
      </c>
      <c r="AZ14" s="27" t="s">
        <v>374</v>
      </c>
      <c r="BD14" s="53">
        <f>IF($AB12="",0,IF($C12&lt;&gt;"",0,1))</f>
        <v>0</v>
      </c>
      <c r="BF14" s="27" t="s">
        <v>388</v>
      </c>
      <c r="BG14" s="53">
        <f>IF($AO$5=0,0,BD14)</f>
        <v>0</v>
      </c>
      <c r="BI14" s="27" t="s">
        <v>374</v>
      </c>
      <c r="BW14" s="53" t="str">
        <f>IF(BY14,Testi_CALC!E65,"")</f>
        <v/>
      </c>
      <c r="BY14" s="53">
        <f>IF(OR(BG14:BG16,BN15:BN25),1,0)</f>
        <v>0</v>
      </c>
      <c r="CA14" s="2" t="s">
        <v>445</v>
      </c>
    </row>
    <row r="15" spans="1:79" ht="15" customHeight="1" x14ac:dyDescent="0.25">
      <c r="A15" s="202" t="str">
        <f>IF(ISBLANK(Generalità_ORG!$D$23),Testi_CALC!$E$5,Generalità_ORG!$D$23)</f>
        <v>(PG non utilizzato)</v>
      </c>
      <c r="C15" s="206" t="s">
        <v>112</v>
      </c>
      <c r="D15" s="206"/>
      <c r="E15" s="206"/>
      <c r="F15" s="128" t="s">
        <v>21</v>
      </c>
      <c r="G15" s="129" t="s">
        <v>84</v>
      </c>
      <c r="H15" s="127"/>
      <c r="I15" s="127"/>
      <c r="J15" s="127"/>
      <c r="K15" s="127"/>
      <c r="R15" s="125" t="str">
        <f>IF($BK15=0,Testi_CALC!$E$28,Testi_CALC!$E$63)</f>
        <v>OK!</v>
      </c>
      <c r="AB15" s="109" t="str">
        <f>IF(H15&lt;&gt;"",Pesi_VSP_ORG!Z9,"")</f>
        <v/>
      </c>
      <c r="AC15" s="109" t="str">
        <f>IF(I15&lt;&gt;"",Pesi_VSP_ORG!AA9,"")</f>
        <v/>
      </c>
      <c r="AD15" s="109" t="str">
        <f>IF(J15&lt;&gt;"",Pesi_VSP_ORG!AB9,"")</f>
        <v/>
      </c>
      <c r="AE15" s="109" t="str">
        <f>IF(K15&lt;&gt;"",Pesi_VSP_ORG!AC9,"")</f>
        <v/>
      </c>
      <c r="AL15" s="53">
        <f>IF(AB15&lt;&gt;"",1,IF(AC15&lt;&gt;"",2,IF(AD15&lt;&gt;"",3,IF(AE15&lt;&gt;"",4,IF(AF15&lt;&gt;"",5,IF(AG15&lt;&gt;"",6,IF(AH15&lt;&gt;"",7,IF(AI15&lt;&gt;"",8,9))))))))</f>
        <v>9</v>
      </c>
      <c r="BD15" s="53">
        <f>IF($AB12="",0,IF($F12&lt;&gt;"",0,1))</f>
        <v>0</v>
      </c>
      <c r="BF15" s="2" t="s">
        <v>389</v>
      </c>
      <c r="BG15" s="53">
        <f>IF($AO$5=0,0,BD15)</f>
        <v>0</v>
      </c>
      <c r="BI15" s="27" t="s">
        <v>374</v>
      </c>
      <c r="BK15" s="53">
        <f>IF($AB12="",0,IF(COUNTBLANK($H15:$K15)=3,0,1))</f>
        <v>0</v>
      </c>
      <c r="BM15" s="27" t="s">
        <v>393</v>
      </c>
      <c r="BN15" s="53">
        <f>IF($AO$5=0,0,BK15)</f>
        <v>0</v>
      </c>
      <c r="BP15" s="27" t="s">
        <v>374</v>
      </c>
    </row>
    <row r="16" spans="1:79" x14ac:dyDescent="0.25">
      <c r="A16" s="202"/>
      <c r="C16" s="206"/>
      <c r="D16" s="206"/>
      <c r="E16" s="206"/>
      <c r="F16" s="128" t="s">
        <v>22</v>
      </c>
      <c r="G16" s="129" t="s">
        <v>85</v>
      </c>
      <c r="H16" s="127"/>
      <c r="I16" s="127"/>
      <c r="J16" s="127"/>
      <c r="R16" s="125" t="str">
        <f>IF($BK16=0,Testi_CALC!$E$28,Testi_CALC!$E$63)</f>
        <v>OK!</v>
      </c>
      <c r="AB16" s="109" t="str">
        <f>IF(H16&lt;&gt;"",Pesi_VSP_ORG!Z10,"")</f>
        <v/>
      </c>
      <c r="AC16" s="109" t="str">
        <f>IF(I16&lt;&gt;"",Pesi_VSP_ORG!AA10,"")</f>
        <v/>
      </c>
      <c r="AD16" s="109" t="str">
        <f>IF(J16&lt;&gt;"",Pesi_VSP_ORG!AB10,"")</f>
        <v/>
      </c>
      <c r="AL16" s="53">
        <f t="shared" ref="AL16:AL25" si="1">IF(AB16&lt;&gt;"",1,IF(AC16&lt;&gt;"",2,IF(AD16&lt;&gt;"",3,IF(AE16&lt;&gt;"",4,IF(AF16&lt;&gt;"",5,IF(AG16&lt;&gt;"",6,IF(AH16&lt;&gt;"",7,IF(AI16&lt;&gt;"",8,9))))))))</f>
        <v>9</v>
      </c>
      <c r="AO16" s="53" t="str">
        <f>AB12</f>
        <v/>
      </c>
      <c r="BD16" s="53">
        <f>IF($AB12="",0,IF($H12&lt;&gt;"",0,1))</f>
        <v>0</v>
      </c>
      <c r="BF16" s="2" t="s">
        <v>390</v>
      </c>
      <c r="BG16" s="53">
        <f>IF($AO$5=0,0,BD16)</f>
        <v>0</v>
      </c>
      <c r="BI16" s="27" t="s">
        <v>374</v>
      </c>
      <c r="BK16" s="53">
        <f>IF($AB12="",0,IF(COUNTBLANK($H16:$J16)=2,0,1))</f>
        <v>0</v>
      </c>
      <c r="BM16" s="27" t="s">
        <v>393</v>
      </c>
      <c r="BN16" s="53">
        <f t="shared" ref="BN16:BN25" si="2">IF($AO$5=0,0,BK16)</f>
        <v>0</v>
      </c>
      <c r="BP16" s="27" t="s">
        <v>374</v>
      </c>
    </row>
    <row r="17" spans="1:79" x14ac:dyDescent="0.25">
      <c r="A17" s="202"/>
      <c r="C17" s="206"/>
      <c r="D17" s="206"/>
      <c r="E17" s="206"/>
      <c r="F17" s="128" t="s">
        <v>23</v>
      </c>
      <c r="G17" s="129" t="s">
        <v>86</v>
      </c>
      <c r="H17" s="127"/>
      <c r="I17" s="130"/>
      <c r="J17" s="131" t="s">
        <v>105</v>
      </c>
      <c r="K17" s="131" t="s">
        <v>106</v>
      </c>
      <c r="L17" s="131" t="s">
        <v>107</v>
      </c>
      <c r="M17" s="131" t="s">
        <v>108</v>
      </c>
      <c r="N17" s="131" t="s">
        <v>109</v>
      </c>
      <c r="R17" s="125" t="str">
        <f>IF($BK17=0,Testi_CALC!$E$28,Testi_CALC!$E$63)</f>
        <v>OK!</v>
      </c>
      <c r="AB17" s="109" t="str">
        <f>IF(H17&lt;&gt;"",Pesi_VSP_ORG!Z11,"")</f>
        <v/>
      </c>
      <c r="AC17" s="109" t="str">
        <f>IF(I17&lt;&gt;"",Pesi_VSP_ORG!AA11,"")</f>
        <v/>
      </c>
      <c r="AL17" s="53">
        <f t="shared" si="1"/>
        <v>9</v>
      </c>
      <c r="AO17" s="53" t="str">
        <f>AB29</f>
        <v/>
      </c>
      <c r="BK17" s="53">
        <f>IF($AB12="",0,IF(COUNTBLANK($H17:$I17)=1,0,1))</f>
        <v>0</v>
      </c>
      <c r="BM17" s="27" t="s">
        <v>393</v>
      </c>
      <c r="BN17" s="53">
        <f t="shared" si="2"/>
        <v>0</v>
      </c>
      <c r="BP17" s="27" t="s">
        <v>374</v>
      </c>
    </row>
    <row r="18" spans="1:79" ht="15" customHeight="1" x14ac:dyDescent="0.25">
      <c r="A18" s="202"/>
      <c r="C18" s="206" t="s">
        <v>115</v>
      </c>
      <c r="D18" s="206" t="s">
        <v>113</v>
      </c>
      <c r="E18" s="206"/>
      <c r="F18" s="128" t="s">
        <v>95</v>
      </c>
      <c r="G18" s="129" t="s">
        <v>87</v>
      </c>
      <c r="H18" s="127"/>
      <c r="I18" s="127"/>
      <c r="J18" s="127"/>
      <c r="K18" s="127"/>
      <c r="L18" s="127"/>
      <c r="M18" s="127"/>
      <c r="N18" s="130"/>
      <c r="O18" s="131" t="s">
        <v>110</v>
      </c>
      <c r="P18" s="131" t="s">
        <v>111</v>
      </c>
      <c r="R18" s="125" t="str">
        <f>IF($BK18=0,Testi_CALC!$E$28,Testi_CALC!$E$63)</f>
        <v>OK!</v>
      </c>
      <c r="AB18" s="109" t="str">
        <f>IF(H18&lt;&gt;"",Pesi_VSP_ORG!Z15,"")</f>
        <v/>
      </c>
      <c r="AC18" s="109" t="str">
        <f>IF(I18&lt;&gt;"",Pesi_VSP_ORG!AA15,"")</f>
        <v/>
      </c>
      <c r="AD18" s="109" t="str">
        <f>IF(J18&lt;&gt;"",Pesi_VSP_ORG!AB15,"")</f>
        <v/>
      </c>
      <c r="AE18" s="109" t="str">
        <f>IF(K18&lt;&gt;"",Pesi_VSP_ORG!AC15,"")</f>
        <v/>
      </c>
      <c r="AF18" s="109" t="str">
        <f>IF(L18&lt;&gt;"",Pesi_VSP_ORG!AD15,"")</f>
        <v/>
      </c>
      <c r="AG18" s="109" t="str">
        <f>IF(M18&lt;&gt;"",Pesi_VSP_ORG!AE15,"")</f>
        <v/>
      </c>
      <c r="AH18" s="109" t="str">
        <f>IF(N18&lt;&gt;"",Pesi_VSP_ORG!AF15,"")</f>
        <v/>
      </c>
      <c r="AL18" s="53">
        <f t="shared" si="1"/>
        <v>9</v>
      </c>
      <c r="AO18" s="53" t="str">
        <f>AB46</f>
        <v/>
      </c>
      <c r="BK18" s="53">
        <f>IF($AB12="",0,IF(COUNTBLANK($H18:$N18)=6,0,1))</f>
        <v>0</v>
      </c>
      <c r="BM18" s="27" t="s">
        <v>393</v>
      </c>
      <c r="BN18" s="53">
        <f t="shared" si="2"/>
        <v>0</v>
      </c>
      <c r="BP18" s="27" t="s">
        <v>374</v>
      </c>
    </row>
    <row r="19" spans="1:79" x14ac:dyDescent="0.25">
      <c r="A19" s="202"/>
      <c r="C19" s="206"/>
      <c r="D19" s="206"/>
      <c r="E19" s="206"/>
      <c r="F19" s="128" t="s">
        <v>96</v>
      </c>
      <c r="G19" s="129" t="s">
        <v>88</v>
      </c>
      <c r="H19" s="127"/>
      <c r="I19" s="127"/>
      <c r="J19" s="127"/>
      <c r="K19" s="127"/>
      <c r="L19" s="127"/>
      <c r="M19" s="127"/>
      <c r="N19" s="127"/>
      <c r="O19" s="127"/>
      <c r="P19" s="127"/>
      <c r="R19" s="125" t="str">
        <f>IF($BK19=0,Testi_CALC!$E$28,Testi_CALC!$E$63)</f>
        <v>OK!</v>
      </c>
      <c r="AB19" s="109" t="str">
        <f>IF(H19&lt;&gt;"",Pesi_VSP_ORG!Z16,"")</f>
        <v/>
      </c>
      <c r="AC19" s="109" t="str">
        <f>IF(I19&lt;&gt;"",Pesi_VSP_ORG!AA16,"")</f>
        <v/>
      </c>
      <c r="AD19" s="109" t="str">
        <f>IF(J19&lt;&gt;"",Pesi_VSP_ORG!AB16,"")</f>
        <v/>
      </c>
      <c r="AE19" s="109" t="str">
        <f>IF(K19&lt;&gt;"",Pesi_VSP_ORG!AC16,"")</f>
        <v/>
      </c>
      <c r="AF19" s="109" t="str">
        <f>IF(L19&lt;&gt;"",Pesi_VSP_ORG!AD16,"")</f>
        <v/>
      </c>
      <c r="AG19" s="109" t="str">
        <f>IF(M19&lt;&gt;"",Pesi_VSP_ORG!AE16,"")</f>
        <v/>
      </c>
      <c r="AH19" s="109" t="str">
        <f>IF(N19&lt;&gt;"",Pesi_VSP_ORG!AF16,"")</f>
        <v/>
      </c>
      <c r="AI19" s="109" t="str">
        <f>IF(O19&lt;&gt;"",Pesi_VSP_ORG!AG16,"")</f>
        <v/>
      </c>
      <c r="AJ19" s="109" t="str">
        <f>IF(P19&lt;&gt;"",Pesi_VSP_ORG!AH16,"")</f>
        <v/>
      </c>
      <c r="AL19" s="53">
        <f t="shared" si="1"/>
        <v>9</v>
      </c>
      <c r="AO19" s="53" t="str">
        <f>AB63</f>
        <v/>
      </c>
      <c r="BK19" s="53">
        <f>IF($AB12="",0,IF(COUNTBLANK($H19:$P19)=8,0,1))</f>
        <v>0</v>
      </c>
      <c r="BM19" s="27" t="s">
        <v>393</v>
      </c>
      <c r="BN19" s="53">
        <f t="shared" si="2"/>
        <v>0</v>
      </c>
      <c r="BP19" s="27" t="s">
        <v>374</v>
      </c>
    </row>
    <row r="20" spans="1:79" ht="15" customHeight="1" x14ac:dyDescent="0.25">
      <c r="A20" s="202"/>
      <c r="C20" s="206"/>
      <c r="D20" s="206" t="s">
        <v>114</v>
      </c>
      <c r="E20" s="206"/>
      <c r="F20" s="128" t="s">
        <v>97</v>
      </c>
      <c r="G20" s="129" t="s">
        <v>89</v>
      </c>
      <c r="H20" s="127"/>
      <c r="I20" s="127"/>
      <c r="J20" s="127"/>
      <c r="K20" s="127"/>
      <c r="L20" s="127"/>
      <c r="M20" s="3"/>
      <c r="N20" s="3"/>
      <c r="R20" s="125" t="str">
        <f>IF($BK20=0,Testi_CALC!$E$28,Testi_CALC!$E$63)</f>
        <v>OK!</v>
      </c>
      <c r="AB20" s="109" t="str">
        <f>IF(H20&lt;&gt;"",Pesi_VSP_ORG!Z18,"")</f>
        <v/>
      </c>
      <c r="AC20" s="109" t="str">
        <f>IF(I20&lt;&gt;"",Pesi_VSP_ORG!AA18,"")</f>
        <v/>
      </c>
      <c r="AD20" s="109" t="str">
        <f>IF(J20&lt;&gt;"",Pesi_VSP_ORG!AB18,"")</f>
        <v/>
      </c>
      <c r="AE20" s="109" t="str">
        <f>IF(K20&lt;&gt;"",Pesi_VSP_ORG!AC18,"")</f>
        <v/>
      </c>
      <c r="AF20" s="109" t="str">
        <f>IF(L20&lt;&gt;"",Pesi_VSP_ORG!AD18,"")</f>
        <v/>
      </c>
      <c r="AL20" s="53">
        <f t="shared" si="1"/>
        <v>9</v>
      </c>
      <c r="AO20" s="53" t="str">
        <f>AB63</f>
        <v/>
      </c>
      <c r="BK20" s="53">
        <f>IF($AB12="",0,IF(COUNTBLANK($H20:$L20)=4,0,1))</f>
        <v>0</v>
      </c>
      <c r="BM20" s="27" t="s">
        <v>393</v>
      </c>
      <c r="BN20" s="53">
        <f t="shared" si="2"/>
        <v>0</v>
      </c>
      <c r="BP20" s="27" t="s">
        <v>374</v>
      </c>
    </row>
    <row r="21" spans="1:79" x14ac:dyDescent="0.25">
      <c r="A21" s="202"/>
      <c r="C21" s="206"/>
      <c r="D21" s="206"/>
      <c r="E21" s="206"/>
      <c r="F21" s="128" t="s">
        <v>98</v>
      </c>
      <c r="G21" s="129" t="s">
        <v>90</v>
      </c>
      <c r="H21" s="127"/>
      <c r="I21" s="127"/>
      <c r="J21" s="127"/>
      <c r="K21" s="127"/>
      <c r="L21" s="127"/>
      <c r="R21" s="125" t="str">
        <f>IF($BK21=0,Testi_CALC!$E$28,Testi_CALC!$E$63)</f>
        <v>OK!</v>
      </c>
      <c r="AB21" s="109" t="str">
        <f>IF(H21&lt;&gt;"",Pesi_VSP_ORG!Z19,"")</f>
        <v/>
      </c>
      <c r="AC21" s="109" t="str">
        <f>IF(I21&lt;&gt;"",Pesi_VSP_ORG!AA19,"")</f>
        <v/>
      </c>
      <c r="AD21" s="109" t="str">
        <f>IF(J21&lt;&gt;"",Pesi_VSP_ORG!AB19,"")</f>
        <v/>
      </c>
      <c r="AE21" s="109" t="str">
        <f>IF(K21&lt;&gt;"",Pesi_VSP_ORG!AC19,"")</f>
        <v/>
      </c>
      <c r="AF21" s="109" t="str">
        <f>IF(L21&lt;&gt;"",Pesi_VSP_ORG!AD19,"")</f>
        <v/>
      </c>
      <c r="AL21" s="53">
        <f t="shared" si="1"/>
        <v>9</v>
      </c>
      <c r="AO21" s="53" t="str">
        <f>AB97</f>
        <v/>
      </c>
      <c r="BK21" s="53">
        <f>IF($AB12="",0,IF(COUNTBLANK($H21:$L21)=4,0,1))</f>
        <v>0</v>
      </c>
      <c r="BM21" s="27" t="s">
        <v>393</v>
      </c>
      <c r="BN21" s="53">
        <f t="shared" si="2"/>
        <v>0</v>
      </c>
      <c r="BP21" s="27" t="s">
        <v>374</v>
      </c>
    </row>
    <row r="22" spans="1:79" x14ac:dyDescent="0.25">
      <c r="A22" s="202"/>
      <c r="C22" s="208" t="s">
        <v>99</v>
      </c>
      <c r="D22" s="209"/>
      <c r="E22" s="209"/>
      <c r="F22" s="210"/>
      <c r="G22" s="129" t="s">
        <v>91</v>
      </c>
      <c r="H22" s="127"/>
      <c r="I22" s="127"/>
      <c r="J22" s="127"/>
      <c r="K22" s="127"/>
      <c r="L22" s="130"/>
      <c r="M22" s="131" t="s">
        <v>108</v>
      </c>
      <c r="N22" s="131" t="s">
        <v>109</v>
      </c>
      <c r="R22" s="125" t="str">
        <f>IF($BK22=0,Testi_CALC!$E$28,Testi_CALC!$E$63)</f>
        <v>OK!</v>
      </c>
      <c r="AB22" s="109" t="str">
        <f>IF(H22&lt;&gt;"",Pesi_VSP_ORG!Z21,"")</f>
        <v/>
      </c>
      <c r="AC22" s="109" t="str">
        <f>IF(I22&lt;&gt;"",Pesi_VSP_ORG!AA21,"")</f>
        <v/>
      </c>
      <c r="AD22" s="109" t="str">
        <f>IF(J22&lt;&gt;"",Pesi_VSP_ORG!AB21,"")</f>
        <v/>
      </c>
      <c r="AE22" s="109" t="str">
        <f>IF(K22&lt;&gt;"",Pesi_VSP_ORG!AC21,"")</f>
        <v/>
      </c>
      <c r="AF22" s="109" t="str">
        <f>IF(L22&lt;&gt;"",Pesi_VSP_ORG!AD21,"")</f>
        <v/>
      </c>
      <c r="AL22" s="53">
        <f t="shared" si="1"/>
        <v>9</v>
      </c>
      <c r="BK22" s="53">
        <f>IF($AB12="",0,IF(COUNTBLANK($H22:$L22)=4,0,1))</f>
        <v>0</v>
      </c>
      <c r="BM22" s="27" t="s">
        <v>393</v>
      </c>
      <c r="BN22" s="53">
        <f t="shared" si="2"/>
        <v>0</v>
      </c>
      <c r="BP22" s="27" t="s">
        <v>374</v>
      </c>
    </row>
    <row r="23" spans="1:79" x14ac:dyDescent="0.25">
      <c r="A23" s="202"/>
      <c r="C23" s="208" t="s">
        <v>100</v>
      </c>
      <c r="D23" s="209"/>
      <c r="E23" s="209"/>
      <c r="F23" s="210"/>
      <c r="G23" s="129" t="s">
        <v>92</v>
      </c>
      <c r="H23" s="127"/>
      <c r="I23" s="127"/>
      <c r="J23" s="127"/>
      <c r="K23" s="127"/>
      <c r="L23" s="127"/>
      <c r="M23" s="127"/>
      <c r="N23" s="127"/>
      <c r="R23" s="125" t="str">
        <f>IF($BK23=0,Testi_CALC!$E$28,Testi_CALC!$E$63)</f>
        <v>OK!</v>
      </c>
      <c r="AB23" s="109" t="str">
        <f>IF(H23&lt;&gt;"",Pesi_VSP_ORG!Z23,"")</f>
        <v/>
      </c>
      <c r="AC23" s="109" t="str">
        <f>IF(I23&lt;&gt;"",Pesi_VSP_ORG!AA23,"")</f>
        <v/>
      </c>
      <c r="AD23" s="109" t="str">
        <f>IF(J23&lt;&gt;"",Pesi_VSP_ORG!AB23,"")</f>
        <v/>
      </c>
      <c r="AE23" s="109" t="str">
        <f>IF(K23&lt;&gt;"",Pesi_VSP_ORG!AC23,"")</f>
        <v/>
      </c>
      <c r="AF23" s="109" t="str">
        <f>IF(L23&lt;&gt;"",Pesi_VSP_ORG!AD23,"")</f>
        <v/>
      </c>
      <c r="AG23" s="109" t="str">
        <f>IF(M23&lt;&gt;"",Pesi_VSP_ORG!AE23,"")</f>
        <v/>
      </c>
      <c r="AH23" s="109" t="str">
        <f>IF(N23&lt;&gt;"",Pesi_VSP_ORG!AF23,"")</f>
        <v/>
      </c>
      <c r="AL23" s="53">
        <f t="shared" si="1"/>
        <v>9</v>
      </c>
      <c r="BK23" s="53">
        <f>IF($AB12="",0,IF(COUNTBLANK($H23:$N23)=6,0,1))</f>
        <v>0</v>
      </c>
      <c r="BM23" s="27" t="s">
        <v>393</v>
      </c>
      <c r="BN23" s="53">
        <f t="shared" si="2"/>
        <v>0</v>
      </c>
      <c r="BP23" s="27" t="s">
        <v>374</v>
      </c>
    </row>
    <row r="24" spans="1:79" x14ac:dyDescent="0.25">
      <c r="A24" s="202"/>
      <c r="C24" s="211" t="s">
        <v>116</v>
      </c>
      <c r="D24" s="211"/>
      <c r="E24" s="211"/>
      <c r="F24" s="128" t="s">
        <v>101</v>
      </c>
      <c r="G24" s="129" t="s">
        <v>93</v>
      </c>
      <c r="H24" s="127"/>
      <c r="I24" s="127"/>
      <c r="J24" s="127"/>
      <c r="K24" s="127"/>
      <c r="L24" s="127"/>
      <c r="M24" s="127"/>
      <c r="N24" s="127"/>
      <c r="R24" s="125" t="str">
        <f>IF($BK24=0,Testi_CALC!$E$28,Testi_CALC!$E$63)</f>
        <v>OK!</v>
      </c>
      <c r="AB24" s="109" t="str">
        <f>IF(H24&lt;&gt;"",Pesi_VSP_ORG!Z26,"")</f>
        <v/>
      </c>
      <c r="AC24" s="109" t="str">
        <f>IF(I24&lt;&gt;"",Pesi_VSP_ORG!AA26,"")</f>
        <v/>
      </c>
      <c r="AD24" s="109" t="str">
        <f>IF(J24&lt;&gt;"",Pesi_VSP_ORG!AB26,"")</f>
        <v/>
      </c>
      <c r="AE24" s="109" t="str">
        <f>IF(K24&lt;&gt;"",Pesi_VSP_ORG!AC26,"")</f>
        <v/>
      </c>
      <c r="AF24" s="109" t="str">
        <f>IF(L24&lt;&gt;"",Pesi_VSP_ORG!AD26,"")</f>
        <v/>
      </c>
      <c r="AG24" s="109" t="str">
        <f>IF(M24&lt;&gt;"",Pesi_VSP_ORG!AE26,"")</f>
        <v/>
      </c>
      <c r="AH24" s="109" t="str">
        <f>IF(N24&lt;&gt;"",Pesi_VSP_ORG!AF26,"")</f>
        <v/>
      </c>
      <c r="AL24" s="53">
        <f t="shared" si="1"/>
        <v>9</v>
      </c>
      <c r="BK24" s="53">
        <f>IF($AB12="",0,IF(COUNTBLANK($H24:$N24)=6,0,1))</f>
        <v>0</v>
      </c>
      <c r="BM24" s="27" t="s">
        <v>393</v>
      </c>
      <c r="BN24" s="53">
        <f t="shared" si="2"/>
        <v>0</v>
      </c>
      <c r="BP24" s="27" t="s">
        <v>374</v>
      </c>
    </row>
    <row r="25" spans="1:79" x14ac:dyDescent="0.25">
      <c r="A25" s="202"/>
      <c r="C25" s="211"/>
      <c r="D25" s="211"/>
      <c r="E25" s="211"/>
      <c r="F25" s="128" t="s">
        <v>102</v>
      </c>
      <c r="G25" s="129" t="s">
        <v>94</v>
      </c>
      <c r="H25" s="127"/>
      <c r="I25" s="127"/>
      <c r="J25" s="127"/>
      <c r="K25" s="127"/>
      <c r="L25" s="127"/>
      <c r="M25" s="127"/>
      <c r="N25" s="127"/>
      <c r="R25" s="125" t="str">
        <f>IF($BK25=0,Testi_CALC!$E$28,Testi_CALC!$E$63)</f>
        <v>OK!</v>
      </c>
      <c r="AB25" s="109" t="str">
        <f>IF(H25&lt;&gt;"",Pesi_VSP_ORG!Z27,"")</f>
        <v/>
      </c>
      <c r="AC25" s="109" t="str">
        <f>IF(I25&lt;&gt;"",Pesi_VSP_ORG!AA27,"")</f>
        <v/>
      </c>
      <c r="AD25" s="109" t="str">
        <f>IF(J25&lt;&gt;"",Pesi_VSP_ORG!AB27,"")</f>
        <v/>
      </c>
      <c r="AE25" s="109" t="str">
        <f>IF(K25&lt;&gt;"",Pesi_VSP_ORG!AC27,"")</f>
        <v/>
      </c>
      <c r="AF25" s="109" t="str">
        <f>IF(L25&lt;&gt;"",Pesi_VSP_ORG!AD27,"")</f>
        <v/>
      </c>
      <c r="AG25" s="109" t="str">
        <f>IF(M25&lt;&gt;"",Pesi_VSP_ORG!AE27,"")</f>
        <v/>
      </c>
      <c r="AH25" s="109" t="str">
        <f>IF(N25&lt;&gt;"",Pesi_VSP_ORG!AF27,"")</f>
        <v/>
      </c>
      <c r="AL25" s="53">
        <f t="shared" si="1"/>
        <v>9</v>
      </c>
      <c r="BK25" s="53">
        <f>IF($AB12="",0,IF(COUNTBLANK($H25:$N25)=6,0,1))</f>
        <v>0</v>
      </c>
      <c r="BM25" s="27" t="s">
        <v>393</v>
      </c>
      <c r="BN25" s="53">
        <f t="shared" si="2"/>
        <v>0</v>
      </c>
      <c r="BP25" s="27" t="s">
        <v>374</v>
      </c>
    </row>
    <row r="26" spans="1:79" ht="20.100000000000001" customHeight="1" x14ac:dyDescent="0.25">
      <c r="C26" s="11"/>
      <c r="D26" s="11"/>
      <c r="E26" s="11"/>
      <c r="F26" s="11"/>
      <c r="G26" s="11"/>
      <c r="H26" s="133"/>
      <c r="I26" s="133"/>
      <c r="J26" s="133"/>
      <c r="K26" s="133"/>
      <c r="L26" s="133"/>
      <c r="M26" s="133"/>
      <c r="N26" s="133"/>
      <c r="O26" s="11"/>
      <c r="P26" s="11"/>
    </row>
    <row r="27" spans="1:79" ht="20.100000000000001" customHeight="1" x14ac:dyDescent="0.25"/>
    <row r="28" spans="1:79" x14ac:dyDescent="0.25">
      <c r="C28" s="205" t="s">
        <v>117</v>
      </c>
      <c r="D28" s="205"/>
      <c r="F28" s="4" t="s">
        <v>118</v>
      </c>
      <c r="G28" s="2"/>
      <c r="H28" s="205" t="s">
        <v>119</v>
      </c>
      <c r="I28" s="205"/>
      <c r="J28" s="205"/>
      <c r="K28" s="205"/>
      <c r="L28" s="205"/>
      <c r="M28" s="205"/>
      <c r="O28" s="205" t="s">
        <v>126</v>
      </c>
      <c r="P28" s="205"/>
      <c r="AB28" s="5" t="s">
        <v>127</v>
      </c>
      <c r="AL28" s="4" t="s">
        <v>130</v>
      </c>
    </row>
    <row r="29" spans="1:79" ht="18" customHeight="1" x14ac:dyDescent="0.25">
      <c r="C29" s="204"/>
      <c r="D29" s="204"/>
      <c r="F29" s="132"/>
      <c r="G29" s="2"/>
      <c r="H29" s="207"/>
      <c r="I29" s="207"/>
      <c r="J29" s="207"/>
      <c r="K29" s="207"/>
      <c r="L29" s="207"/>
      <c r="M29" s="207"/>
      <c r="O29" s="204"/>
      <c r="P29" s="204"/>
      <c r="R29" s="125" t="str">
        <f>IF($BG31=0,Testi_CALC!$E$28,Testi_CALC!$E$60)</f>
        <v>OK!</v>
      </c>
      <c r="T29" s="125" t="str">
        <f>IF($BG32=0,Testi_CALC!$E$28,Testi_CALC!$E$61)</f>
        <v>OK!</v>
      </c>
      <c r="V29" s="125" t="str">
        <f>IF($BG33=0,Testi_CALC!$E$28,Testi_CALC!$E$62)</f>
        <v>OK!</v>
      </c>
      <c r="AB29" s="53" t="str">
        <f>IF(Generalità_ORG!$D$27&lt;&gt;"","X",IF(OR(F29&lt;&gt;"",H29&lt;&gt;"",C29&lt;&gt;""),"X",""))</f>
        <v/>
      </c>
      <c r="AL29" s="109" t="str">
        <f>IF(AB29&lt;&gt;"",SUM(AB32:AJ42),"")</f>
        <v/>
      </c>
      <c r="AO29" s="53">
        <f>IF(Generalità_ORG!D$26="",1,0)</f>
        <v>1</v>
      </c>
    </row>
    <row r="30" spans="1:79" ht="3.95" customHeight="1" x14ac:dyDescent="0.25">
      <c r="A30" s="12"/>
    </row>
    <row r="31" spans="1:79" x14ac:dyDescent="0.25">
      <c r="A31" s="12"/>
      <c r="H31" s="131" t="s">
        <v>103</v>
      </c>
      <c r="I31" s="131" t="s">
        <v>104</v>
      </c>
      <c r="J31" s="131" t="s">
        <v>105</v>
      </c>
      <c r="K31" s="131" t="s">
        <v>106</v>
      </c>
      <c r="AB31" s="205" t="s">
        <v>128</v>
      </c>
      <c r="AC31" s="205"/>
      <c r="AD31" s="205"/>
      <c r="AE31" s="205"/>
      <c r="AF31" s="205"/>
      <c r="AG31" s="205"/>
      <c r="AH31" s="205"/>
      <c r="AI31" s="205"/>
      <c r="AJ31" s="205"/>
      <c r="AL31" s="4" t="s">
        <v>129</v>
      </c>
      <c r="BD31" s="53">
        <f>IF($AB29="",0,IF($C29&lt;&gt;"",0,1))</f>
        <v>0</v>
      </c>
      <c r="BF31" s="27" t="s">
        <v>388</v>
      </c>
      <c r="BG31" s="53">
        <f>IF($AO$5=0,0,BD31)</f>
        <v>0</v>
      </c>
      <c r="BI31" s="27" t="s">
        <v>374</v>
      </c>
      <c r="BW31" s="53" t="str">
        <f>IF(BY31,Testi_CALC!E66,"")</f>
        <v/>
      </c>
      <c r="BY31" s="53">
        <f>IF(OR(BG31:BG33,BN32:BN42),1,0)</f>
        <v>0</v>
      </c>
      <c r="CA31" s="2" t="s">
        <v>446</v>
      </c>
    </row>
    <row r="32" spans="1:79" x14ac:dyDescent="0.25">
      <c r="A32" s="202" t="str">
        <f>IF(ISBLANK(Generalità_ORG!$D$26),Testi_CALC!$E$5,Generalità_ORG!$D$26)</f>
        <v>(PG non utilizzato)</v>
      </c>
      <c r="C32" s="206" t="s">
        <v>112</v>
      </c>
      <c r="D32" s="206"/>
      <c r="E32" s="206"/>
      <c r="F32" s="128" t="s">
        <v>21</v>
      </c>
      <c r="G32" s="129" t="s">
        <v>84</v>
      </c>
      <c r="H32" s="127"/>
      <c r="I32" s="127"/>
      <c r="J32" s="127"/>
      <c r="K32" s="127"/>
      <c r="R32" s="125" t="str">
        <f>IF($BK32=0,Testi_CALC!$E$28,Testi_CALC!$E$63)</f>
        <v>OK!</v>
      </c>
      <c r="AB32" s="109" t="str">
        <f>IF(H32&lt;&gt;"",Pesi_VSP_ORG!Z9,"")</f>
        <v/>
      </c>
      <c r="AC32" s="109" t="str">
        <f>IF(I32&lt;&gt;"",Pesi_VSP_ORG!AA9,"")</f>
        <v/>
      </c>
      <c r="AD32" s="109" t="str">
        <f>IF(J32&lt;&gt;"",Pesi_VSP_ORG!AB9,"")</f>
        <v/>
      </c>
      <c r="AE32" s="109" t="str">
        <f>IF(K32&lt;&gt;"",Pesi_VSP_ORG!AC9,"")</f>
        <v/>
      </c>
      <c r="AL32" s="53">
        <f>IF(AB32&lt;&gt;"",1,IF(AC32&lt;&gt;"",2,IF(AD32&lt;&gt;"",3,IF(AE32&lt;&gt;"",4,IF(AF32&lt;&gt;"",5,IF(AG32&lt;&gt;"",6,IF(AH32&lt;&gt;"",7,IF(AI32&lt;&gt;"",8,9))))))))</f>
        <v>9</v>
      </c>
      <c r="BD32" s="53">
        <f>IF($AB29="",0,IF($F29&lt;&gt;"",0,1))</f>
        <v>0</v>
      </c>
      <c r="BF32" s="2" t="s">
        <v>389</v>
      </c>
      <c r="BG32" s="53">
        <f>IF($AO$5=0,0,BD32)</f>
        <v>0</v>
      </c>
      <c r="BI32" s="27" t="s">
        <v>374</v>
      </c>
      <c r="BK32" s="53">
        <f>IF($AB29="",0,IF(COUNTBLANK($H32:$K32)=3,0,1))</f>
        <v>0</v>
      </c>
      <c r="BM32" s="27" t="s">
        <v>393</v>
      </c>
      <c r="BN32" s="53">
        <f>IF($AO$5=0,0,BK32)</f>
        <v>0</v>
      </c>
      <c r="BP32" s="27" t="s">
        <v>374</v>
      </c>
    </row>
    <row r="33" spans="1:79" x14ac:dyDescent="0.25">
      <c r="A33" s="202"/>
      <c r="C33" s="206"/>
      <c r="D33" s="206"/>
      <c r="E33" s="206"/>
      <c r="F33" s="128" t="s">
        <v>22</v>
      </c>
      <c r="G33" s="129" t="s">
        <v>85</v>
      </c>
      <c r="H33" s="127"/>
      <c r="I33" s="127"/>
      <c r="J33" s="127"/>
      <c r="R33" s="125" t="str">
        <f>IF($BK33=0,Testi_CALC!$E$28,Testi_CALC!$E$63)</f>
        <v>OK!</v>
      </c>
      <c r="AB33" s="109" t="str">
        <f>IF(H33&lt;&gt;"",Pesi_VSP_ORG!Z10,"")</f>
        <v/>
      </c>
      <c r="AC33" s="109" t="str">
        <f>IF(I33&lt;&gt;"",Pesi_VSP_ORG!AA10,"")</f>
        <v/>
      </c>
      <c r="AD33" s="109" t="str">
        <f>IF(J33&lt;&gt;"",Pesi_VSP_ORG!AB10,"")</f>
        <v/>
      </c>
      <c r="AL33" s="53">
        <f t="shared" ref="AL33:AL42" si="3">IF(AB33&lt;&gt;"",1,IF(AC33&lt;&gt;"",2,IF(AD33&lt;&gt;"",3,IF(AE33&lt;&gt;"",4,IF(AF33&lt;&gt;"",5,IF(AG33&lt;&gt;"",6,IF(AH33&lt;&gt;"",7,IF(AI33&lt;&gt;"",8,9))))))))</f>
        <v>9</v>
      </c>
      <c r="BD33" s="53">
        <f>IF($AB29="",0,IF($H29&lt;&gt;"",0,1))</f>
        <v>0</v>
      </c>
      <c r="BF33" s="2" t="s">
        <v>390</v>
      </c>
      <c r="BG33" s="53">
        <f>IF($AO$5=0,0,BD33)</f>
        <v>0</v>
      </c>
      <c r="BI33" s="27" t="s">
        <v>374</v>
      </c>
      <c r="BK33" s="53">
        <f>IF($AB29="",0,IF(COUNTBLANK($H33:$J33)=2,0,1))</f>
        <v>0</v>
      </c>
      <c r="BM33" s="27" t="s">
        <v>393</v>
      </c>
      <c r="BN33" s="53">
        <f t="shared" ref="BN33:BN42" si="4">IF($AO$5=0,0,BK33)</f>
        <v>0</v>
      </c>
      <c r="BP33" s="27" t="s">
        <v>374</v>
      </c>
    </row>
    <row r="34" spans="1:79" x14ac:dyDescent="0.25">
      <c r="A34" s="202"/>
      <c r="C34" s="206"/>
      <c r="D34" s="206"/>
      <c r="E34" s="206"/>
      <c r="F34" s="128" t="s">
        <v>23</v>
      </c>
      <c r="G34" s="129" t="s">
        <v>86</v>
      </c>
      <c r="H34" s="127"/>
      <c r="I34" s="130"/>
      <c r="J34" s="131" t="s">
        <v>105</v>
      </c>
      <c r="K34" s="131" t="s">
        <v>106</v>
      </c>
      <c r="L34" s="131" t="s">
        <v>107</v>
      </c>
      <c r="M34" s="131" t="s">
        <v>108</v>
      </c>
      <c r="N34" s="131" t="s">
        <v>109</v>
      </c>
      <c r="R34" s="125" t="str">
        <f>IF($BK34=0,Testi_CALC!$E$28,Testi_CALC!$E$63)</f>
        <v>OK!</v>
      </c>
      <c r="AB34" s="109" t="str">
        <f>IF(H34&lt;&gt;"",Pesi_VSP_ORG!Z11,"")</f>
        <v/>
      </c>
      <c r="AC34" s="109" t="str">
        <f>IF(I34&lt;&gt;"",Pesi_VSP_ORG!AA11,"")</f>
        <v/>
      </c>
      <c r="AL34" s="53">
        <f t="shared" si="3"/>
        <v>9</v>
      </c>
      <c r="BK34" s="53">
        <f>IF($AB29="",0,IF(COUNTBLANK($H34:$I34)=1,0,1))</f>
        <v>0</v>
      </c>
      <c r="BM34" s="27" t="s">
        <v>393</v>
      </c>
      <c r="BN34" s="53">
        <f t="shared" si="4"/>
        <v>0</v>
      </c>
      <c r="BP34" s="27" t="s">
        <v>374</v>
      </c>
    </row>
    <row r="35" spans="1:79" x14ac:dyDescent="0.25">
      <c r="A35" s="202"/>
      <c r="C35" s="206" t="s">
        <v>115</v>
      </c>
      <c r="D35" s="206" t="s">
        <v>113</v>
      </c>
      <c r="E35" s="206"/>
      <c r="F35" s="128" t="s">
        <v>95</v>
      </c>
      <c r="G35" s="129" t="s">
        <v>87</v>
      </c>
      <c r="H35" s="127"/>
      <c r="I35" s="127"/>
      <c r="J35" s="127"/>
      <c r="K35" s="127"/>
      <c r="L35" s="127"/>
      <c r="M35" s="127"/>
      <c r="N35" s="130"/>
      <c r="O35" s="131" t="s">
        <v>110</v>
      </c>
      <c r="P35" s="131" t="s">
        <v>111</v>
      </c>
      <c r="R35" s="125" t="str">
        <f>IF($BK35=0,Testi_CALC!$E$28,Testi_CALC!$E$63)</f>
        <v>OK!</v>
      </c>
      <c r="AB35" s="109" t="str">
        <f>IF(H35&lt;&gt;"",Pesi_VSP_ORG!Z15,"")</f>
        <v/>
      </c>
      <c r="AC35" s="109" t="str">
        <f>IF(I35&lt;&gt;"",Pesi_VSP_ORG!AA15,"")</f>
        <v/>
      </c>
      <c r="AD35" s="109" t="str">
        <f>IF(J35&lt;&gt;"",Pesi_VSP_ORG!AB15,"")</f>
        <v/>
      </c>
      <c r="AE35" s="109" t="str">
        <f>IF(K35&lt;&gt;"",Pesi_VSP_ORG!AC15,"")</f>
        <v/>
      </c>
      <c r="AF35" s="109" t="str">
        <f>IF(L35&lt;&gt;"",Pesi_VSP_ORG!AD15,"")</f>
        <v/>
      </c>
      <c r="AG35" s="109" t="str">
        <f>IF(M35&lt;&gt;"",Pesi_VSP_ORG!AE15,"")</f>
        <v/>
      </c>
      <c r="AH35" s="109" t="str">
        <f>IF(N35&lt;&gt;"",Pesi_VSP_ORG!AF15,"")</f>
        <v/>
      </c>
      <c r="AL35" s="53">
        <f t="shared" si="3"/>
        <v>9</v>
      </c>
      <c r="BK35" s="53">
        <f>IF($AB29="",0,IF(COUNTBLANK($H35:$N35)=6,0,1))</f>
        <v>0</v>
      </c>
      <c r="BM35" s="27" t="s">
        <v>393</v>
      </c>
      <c r="BN35" s="53">
        <f t="shared" si="4"/>
        <v>0</v>
      </c>
      <c r="BP35" s="27" t="s">
        <v>374</v>
      </c>
    </row>
    <row r="36" spans="1:79" x14ac:dyDescent="0.25">
      <c r="A36" s="202"/>
      <c r="C36" s="206"/>
      <c r="D36" s="206"/>
      <c r="E36" s="206"/>
      <c r="F36" s="128" t="s">
        <v>96</v>
      </c>
      <c r="G36" s="129" t="s">
        <v>88</v>
      </c>
      <c r="H36" s="127"/>
      <c r="I36" s="127"/>
      <c r="J36" s="127"/>
      <c r="K36" s="127"/>
      <c r="L36" s="127"/>
      <c r="M36" s="127"/>
      <c r="N36" s="127"/>
      <c r="O36" s="127"/>
      <c r="P36" s="127"/>
      <c r="R36" s="125" t="str">
        <f>IF($BK36=0,Testi_CALC!$E$28,Testi_CALC!$E$63)</f>
        <v>OK!</v>
      </c>
      <c r="AB36" s="109" t="str">
        <f>IF(H36&lt;&gt;"",Pesi_VSP_ORG!Z16,"")</f>
        <v/>
      </c>
      <c r="AC36" s="109" t="str">
        <f>IF(I36&lt;&gt;"",Pesi_VSP_ORG!AA16,"")</f>
        <v/>
      </c>
      <c r="AD36" s="109" t="str">
        <f>IF(J36&lt;&gt;"",Pesi_VSP_ORG!AB16,"")</f>
        <v/>
      </c>
      <c r="AE36" s="109" t="str">
        <f>IF(K36&lt;&gt;"",Pesi_VSP_ORG!AC16,"")</f>
        <v/>
      </c>
      <c r="AF36" s="109" t="str">
        <f>IF(L36&lt;&gt;"",Pesi_VSP_ORG!AD16,"")</f>
        <v/>
      </c>
      <c r="AG36" s="109" t="str">
        <f>IF(M36&lt;&gt;"",Pesi_VSP_ORG!AE16,"")</f>
        <v/>
      </c>
      <c r="AH36" s="109" t="str">
        <f>IF(N36&lt;&gt;"",Pesi_VSP_ORG!AF16,"")</f>
        <v/>
      </c>
      <c r="AI36" s="109" t="str">
        <f>IF(O36&lt;&gt;"",Pesi_VSP_ORG!AG16,"")</f>
        <v/>
      </c>
      <c r="AJ36" s="109" t="str">
        <f>IF(P36&lt;&gt;"",Pesi_VSP_ORG!AH16,"")</f>
        <v/>
      </c>
      <c r="AL36" s="53">
        <f t="shared" si="3"/>
        <v>9</v>
      </c>
      <c r="BK36" s="53">
        <f>IF($AB29="",0,IF(COUNTBLANK($H36:$P36)=8,0,1))</f>
        <v>0</v>
      </c>
      <c r="BM36" s="27" t="s">
        <v>393</v>
      </c>
      <c r="BN36" s="53">
        <f t="shared" si="4"/>
        <v>0</v>
      </c>
      <c r="BP36" s="27" t="s">
        <v>374</v>
      </c>
    </row>
    <row r="37" spans="1:79" x14ac:dyDescent="0.25">
      <c r="A37" s="202"/>
      <c r="C37" s="206"/>
      <c r="D37" s="206" t="s">
        <v>114</v>
      </c>
      <c r="E37" s="206"/>
      <c r="F37" s="128" t="s">
        <v>97</v>
      </c>
      <c r="G37" s="129" t="s">
        <v>89</v>
      </c>
      <c r="H37" s="127"/>
      <c r="I37" s="127"/>
      <c r="J37" s="127"/>
      <c r="K37" s="127"/>
      <c r="L37" s="127"/>
      <c r="M37" s="3"/>
      <c r="N37" s="3"/>
      <c r="R37" s="125" t="str">
        <f>IF($BK37=0,Testi_CALC!$E$28,Testi_CALC!$E$63)</f>
        <v>OK!</v>
      </c>
      <c r="AB37" s="109" t="str">
        <f>IF(H37&lt;&gt;"",Pesi_VSP_ORG!Z18,"")</f>
        <v/>
      </c>
      <c r="AC37" s="109" t="str">
        <f>IF(I37&lt;&gt;"",Pesi_VSP_ORG!AA18,"")</f>
        <v/>
      </c>
      <c r="AD37" s="109" t="str">
        <f>IF(J37&lt;&gt;"",Pesi_VSP_ORG!AB18,"")</f>
        <v/>
      </c>
      <c r="AE37" s="109" t="str">
        <f>IF(K37&lt;&gt;"",Pesi_VSP_ORG!AC18,"")</f>
        <v/>
      </c>
      <c r="AF37" s="109" t="str">
        <f>IF(L37&lt;&gt;"",Pesi_VSP_ORG!AD18,"")</f>
        <v/>
      </c>
      <c r="AL37" s="53">
        <f t="shared" si="3"/>
        <v>9</v>
      </c>
      <c r="BK37" s="53">
        <f>IF($AB29="",0,IF(COUNTBLANK($H37:$L37)=4,0,1))</f>
        <v>0</v>
      </c>
      <c r="BM37" s="27" t="s">
        <v>393</v>
      </c>
      <c r="BN37" s="53">
        <f t="shared" si="4"/>
        <v>0</v>
      </c>
      <c r="BP37" s="27" t="s">
        <v>374</v>
      </c>
    </row>
    <row r="38" spans="1:79" x14ac:dyDescent="0.25">
      <c r="A38" s="202"/>
      <c r="C38" s="206"/>
      <c r="D38" s="206"/>
      <c r="E38" s="206"/>
      <c r="F38" s="128" t="s">
        <v>98</v>
      </c>
      <c r="G38" s="129" t="s">
        <v>90</v>
      </c>
      <c r="H38" s="127"/>
      <c r="I38" s="127"/>
      <c r="J38" s="127"/>
      <c r="K38" s="127"/>
      <c r="L38" s="127"/>
      <c r="R38" s="125" t="str">
        <f>IF($BK38=0,Testi_CALC!$E$28,Testi_CALC!$E$63)</f>
        <v>OK!</v>
      </c>
      <c r="AB38" s="109" t="str">
        <f>IF(H38&lt;&gt;"",Pesi_VSP_ORG!Z19,"")</f>
        <v/>
      </c>
      <c r="AC38" s="109" t="str">
        <f>IF(I38&lt;&gt;"",Pesi_VSP_ORG!AA19,"")</f>
        <v/>
      </c>
      <c r="AD38" s="109" t="str">
        <f>IF(J38&lt;&gt;"",Pesi_VSP_ORG!AB19,"")</f>
        <v/>
      </c>
      <c r="AE38" s="109" t="str">
        <f>IF(K38&lt;&gt;"",Pesi_VSP_ORG!AC19,"")</f>
        <v/>
      </c>
      <c r="AF38" s="109" t="str">
        <f>IF(L38&lt;&gt;"",Pesi_VSP_ORG!AD19,"")</f>
        <v/>
      </c>
      <c r="AL38" s="53">
        <f t="shared" si="3"/>
        <v>9</v>
      </c>
      <c r="BK38" s="53">
        <f>IF($AB29="",0,IF(COUNTBLANK($H38:$L38)=4,0,1))</f>
        <v>0</v>
      </c>
      <c r="BM38" s="27" t="s">
        <v>393</v>
      </c>
      <c r="BN38" s="53">
        <f t="shared" si="4"/>
        <v>0</v>
      </c>
      <c r="BP38" s="27" t="s">
        <v>374</v>
      </c>
    </row>
    <row r="39" spans="1:79" x14ac:dyDescent="0.25">
      <c r="A39" s="202"/>
      <c r="C39" s="208" t="s">
        <v>99</v>
      </c>
      <c r="D39" s="209"/>
      <c r="E39" s="209"/>
      <c r="F39" s="210"/>
      <c r="G39" s="129" t="s">
        <v>91</v>
      </c>
      <c r="H39" s="127"/>
      <c r="I39" s="127"/>
      <c r="J39" s="127"/>
      <c r="K39" s="127"/>
      <c r="L39" s="130"/>
      <c r="M39" s="131" t="s">
        <v>108</v>
      </c>
      <c r="N39" s="131" t="s">
        <v>109</v>
      </c>
      <c r="R39" s="125" t="str">
        <f>IF($BK39=0,Testi_CALC!$E$28,Testi_CALC!$E$63)</f>
        <v>OK!</v>
      </c>
      <c r="AB39" s="109" t="str">
        <f>IF(H39&lt;&gt;"",Pesi_VSP_ORG!Z21,"")</f>
        <v/>
      </c>
      <c r="AC39" s="109" t="str">
        <f>IF(I39&lt;&gt;"",Pesi_VSP_ORG!AA21,"")</f>
        <v/>
      </c>
      <c r="AD39" s="109" t="str">
        <f>IF(J39&lt;&gt;"",Pesi_VSP_ORG!AB21,"")</f>
        <v/>
      </c>
      <c r="AE39" s="109" t="str">
        <f>IF(K39&lt;&gt;"",Pesi_VSP_ORG!AC21,"")</f>
        <v/>
      </c>
      <c r="AF39" s="109" t="str">
        <f>IF(L39&lt;&gt;"",Pesi_VSP_ORG!AD21,"")</f>
        <v/>
      </c>
      <c r="AL39" s="53">
        <f t="shared" si="3"/>
        <v>9</v>
      </c>
      <c r="BK39" s="53">
        <f>IF($AB29="",0,IF(COUNTBLANK($H39:$L39)=4,0,1))</f>
        <v>0</v>
      </c>
      <c r="BM39" s="27" t="s">
        <v>393</v>
      </c>
      <c r="BN39" s="53">
        <f t="shared" si="4"/>
        <v>0</v>
      </c>
      <c r="BP39" s="27" t="s">
        <v>374</v>
      </c>
    </row>
    <row r="40" spans="1:79" x14ac:dyDescent="0.25">
      <c r="A40" s="202"/>
      <c r="C40" s="208" t="s">
        <v>100</v>
      </c>
      <c r="D40" s="209"/>
      <c r="E40" s="209"/>
      <c r="F40" s="210"/>
      <c r="G40" s="129" t="s">
        <v>92</v>
      </c>
      <c r="H40" s="127"/>
      <c r="I40" s="127"/>
      <c r="J40" s="127"/>
      <c r="K40" s="127"/>
      <c r="L40" s="127"/>
      <c r="M40" s="127"/>
      <c r="N40" s="127"/>
      <c r="R40" s="125" t="str">
        <f>IF($BK40=0,Testi_CALC!$E$28,Testi_CALC!$E$63)</f>
        <v>OK!</v>
      </c>
      <c r="AB40" s="109" t="str">
        <f>IF(H40&lt;&gt;"",Pesi_VSP_ORG!Z23,"")</f>
        <v/>
      </c>
      <c r="AC40" s="109" t="str">
        <f>IF(I40&lt;&gt;"",Pesi_VSP_ORG!AA23,"")</f>
        <v/>
      </c>
      <c r="AD40" s="109" t="str">
        <f>IF(J40&lt;&gt;"",Pesi_VSP_ORG!AB23,"")</f>
        <v/>
      </c>
      <c r="AE40" s="109" t="str">
        <f>IF(K40&lt;&gt;"",Pesi_VSP_ORG!AC23,"")</f>
        <v/>
      </c>
      <c r="AF40" s="109" t="str">
        <f>IF(L40&lt;&gt;"",Pesi_VSP_ORG!AD23,"")</f>
        <v/>
      </c>
      <c r="AG40" s="109" t="str">
        <f>IF(M40&lt;&gt;"",Pesi_VSP_ORG!AE23,"")</f>
        <v/>
      </c>
      <c r="AH40" s="109" t="str">
        <f>IF(N40&lt;&gt;"",Pesi_VSP_ORG!AF23,"")</f>
        <v/>
      </c>
      <c r="AL40" s="53">
        <f t="shared" si="3"/>
        <v>9</v>
      </c>
      <c r="BK40" s="53">
        <f>IF($AB29="",0,IF(COUNTBLANK($H40:$N40)=6,0,1))</f>
        <v>0</v>
      </c>
      <c r="BM40" s="27" t="s">
        <v>393</v>
      </c>
      <c r="BN40" s="53">
        <f t="shared" si="4"/>
        <v>0</v>
      </c>
      <c r="BP40" s="27" t="s">
        <v>374</v>
      </c>
    </row>
    <row r="41" spans="1:79" x14ac:dyDescent="0.25">
      <c r="A41" s="202"/>
      <c r="C41" s="211" t="s">
        <v>116</v>
      </c>
      <c r="D41" s="211"/>
      <c r="E41" s="211"/>
      <c r="F41" s="128" t="s">
        <v>101</v>
      </c>
      <c r="G41" s="129" t="s">
        <v>93</v>
      </c>
      <c r="H41" s="127"/>
      <c r="I41" s="127"/>
      <c r="J41" s="127"/>
      <c r="K41" s="127"/>
      <c r="L41" s="127"/>
      <c r="M41" s="127"/>
      <c r="N41" s="127"/>
      <c r="R41" s="125" t="str">
        <f>IF($BK41=0,Testi_CALC!$E$28,Testi_CALC!$E$63)</f>
        <v>OK!</v>
      </c>
      <c r="AB41" s="109" t="str">
        <f>IF(H41&lt;&gt;"",Pesi_VSP_ORG!Z26,"")</f>
        <v/>
      </c>
      <c r="AC41" s="109" t="str">
        <f>IF(I41&lt;&gt;"",Pesi_VSP_ORG!AA26,"")</f>
        <v/>
      </c>
      <c r="AD41" s="109" t="str">
        <f>IF(J41&lt;&gt;"",Pesi_VSP_ORG!AB26,"")</f>
        <v/>
      </c>
      <c r="AE41" s="109" t="str">
        <f>IF(K41&lt;&gt;"",Pesi_VSP_ORG!AC26,"")</f>
        <v/>
      </c>
      <c r="AF41" s="109" t="str">
        <f>IF(L41&lt;&gt;"",Pesi_VSP_ORG!AD26,"")</f>
        <v/>
      </c>
      <c r="AG41" s="109" t="str">
        <f>IF(M41&lt;&gt;"",Pesi_VSP_ORG!AE26,"")</f>
        <v/>
      </c>
      <c r="AH41" s="109" t="str">
        <f>IF(N41&lt;&gt;"",Pesi_VSP_ORG!AF26,"")</f>
        <v/>
      </c>
      <c r="AL41" s="53">
        <f t="shared" si="3"/>
        <v>9</v>
      </c>
      <c r="BK41" s="53">
        <f>IF($AB29="",0,IF(COUNTBLANK($H41:$N41)=6,0,1))</f>
        <v>0</v>
      </c>
      <c r="BM41" s="27" t="s">
        <v>393</v>
      </c>
      <c r="BN41" s="53">
        <f t="shared" si="4"/>
        <v>0</v>
      </c>
      <c r="BP41" s="27" t="s">
        <v>374</v>
      </c>
    </row>
    <row r="42" spans="1:79" x14ac:dyDescent="0.25">
      <c r="A42" s="202"/>
      <c r="C42" s="211"/>
      <c r="D42" s="211"/>
      <c r="E42" s="211"/>
      <c r="F42" s="128" t="s">
        <v>102</v>
      </c>
      <c r="G42" s="129" t="s">
        <v>94</v>
      </c>
      <c r="H42" s="127"/>
      <c r="I42" s="127"/>
      <c r="J42" s="127"/>
      <c r="K42" s="127"/>
      <c r="L42" s="127"/>
      <c r="M42" s="127"/>
      <c r="N42" s="127"/>
      <c r="R42" s="125" t="str">
        <f>IF($BK42=0,Testi_CALC!$E$28,Testi_CALC!$E$63)</f>
        <v>OK!</v>
      </c>
      <c r="AB42" s="109" t="str">
        <f>IF(H42&lt;&gt;"",Pesi_VSP_ORG!Z27,"")</f>
        <v/>
      </c>
      <c r="AC42" s="109" t="str">
        <f>IF(I42&lt;&gt;"",Pesi_VSP_ORG!AA27,"")</f>
        <v/>
      </c>
      <c r="AD42" s="109" t="str">
        <f>IF(J42&lt;&gt;"",Pesi_VSP_ORG!AB27,"")</f>
        <v/>
      </c>
      <c r="AE42" s="109" t="str">
        <f>IF(K42&lt;&gt;"",Pesi_VSP_ORG!AC27,"")</f>
        <v/>
      </c>
      <c r="AF42" s="109" t="str">
        <f>IF(L42&lt;&gt;"",Pesi_VSP_ORG!AD27,"")</f>
        <v/>
      </c>
      <c r="AG42" s="109" t="str">
        <f>IF(M42&lt;&gt;"",Pesi_VSP_ORG!AE27,"")</f>
        <v/>
      </c>
      <c r="AH42" s="109" t="str">
        <f>IF(N42&lt;&gt;"",Pesi_VSP_ORG!AF27,"")</f>
        <v/>
      </c>
      <c r="AL42" s="53">
        <f t="shared" si="3"/>
        <v>9</v>
      </c>
      <c r="BK42" s="53">
        <f>IF($AB29="",0,IF(COUNTBLANK($H42:$N42)=6,0,1))</f>
        <v>0</v>
      </c>
      <c r="BM42" s="27" t="s">
        <v>393</v>
      </c>
      <c r="BN42" s="53">
        <f t="shared" si="4"/>
        <v>0</v>
      </c>
      <c r="BP42" s="27" t="s">
        <v>374</v>
      </c>
    </row>
    <row r="43" spans="1:79" ht="20.100000000000001" customHeight="1" x14ac:dyDescent="0.25">
      <c r="C43" s="11"/>
      <c r="D43" s="11"/>
      <c r="E43" s="11"/>
      <c r="F43" s="11"/>
      <c r="G43" s="11"/>
      <c r="H43" s="133"/>
      <c r="I43" s="133"/>
      <c r="J43" s="133"/>
      <c r="K43" s="133"/>
      <c r="L43" s="133"/>
      <c r="M43" s="133"/>
      <c r="N43" s="133"/>
      <c r="O43" s="11"/>
      <c r="P43" s="11"/>
    </row>
    <row r="44" spans="1:79" ht="20.100000000000001" customHeight="1" x14ac:dyDescent="0.25"/>
    <row r="45" spans="1:79" x14ac:dyDescent="0.25">
      <c r="C45" s="205" t="s">
        <v>117</v>
      </c>
      <c r="D45" s="205"/>
      <c r="F45" s="4" t="s">
        <v>118</v>
      </c>
      <c r="G45" s="2"/>
      <c r="H45" s="205" t="s">
        <v>119</v>
      </c>
      <c r="I45" s="205"/>
      <c r="J45" s="205"/>
      <c r="K45" s="205"/>
      <c r="L45" s="205"/>
      <c r="M45" s="205"/>
      <c r="O45" s="205" t="s">
        <v>126</v>
      </c>
      <c r="P45" s="205"/>
      <c r="AB45" s="5" t="s">
        <v>127</v>
      </c>
      <c r="AL45" s="4" t="s">
        <v>130</v>
      </c>
    </row>
    <row r="46" spans="1:79" ht="18" customHeight="1" x14ac:dyDescent="0.25">
      <c r="C46" s="204"/>
      <c r="D46" s="204"/>
      <c r="F46" s="132"/>
      <c r="G46" s="2"/>
      <c r="H46" s="207"/>
      <c r="I46" s="207"/>
      <c r="J46" s="207"/>
      <c r="K46" s="207"/>
      <c r="L46" s="207"/>
      <c r="M46" s="207"/>
      <c r="O46" s="204"/>
      <c r="P46" s="204"/>
      <c r="R46" s="125" t="str">
        <f>IF($BG48=0,Testi_CALC!$E$28,Testi_CALC!$E$60)</f>
        <v>OK!</v>
      </c>
      <c r="T46" s="125" t="str">
        <f>IF($BG49=0,Testi_CALC!$E$28,Testi_CALC!$E$61)</f>
        <v>OK!</v>
      </c>
      <c r="V46" s="125" t="str">
        <f>IF($BG50=0,Testi_CALC!$E$28,Testi_CALC!$E$62)</f>
        <v>OK!</v>
      </c>
      <c r="AB46" s="53" t="str">
        <f>IF(Generalità_ORG!$D$30&lt;&gt;"","X",IF(OR(F46&lt;&gt;"",H46&lt;&gt;"",C46&lt;&gt;""),"X",""))</f>
        <v/>
      </c>
      <c r="AL46" s="109" t="str">
        <f>IF(AB46&lt;&gt;"",SUM(AB49:AJ59),"")</f>
        <v/>
      </c>
      <c r="AO46" s="53">
        <f>IF(Generalità_ORG!D$29="",1,0)</f>
        <v>1</v>
      </c>
    </row>
    <row r="47" spans="1:79" ht="3.95" customHeight="1" x14ac:dyDescent="0.25">
      <c r="A47" s="12"/>
    </row>
    <row r="48" spans="1:79" x14ac:dyDescent="0.25">
      <c r="A48" s="12"/>
      <c r="H48" s="131" t="s">
        <v>103</v>
      </c>
      <c r="I48" s="131" t="s">
        <v>104</v>
      </c>
      <c r="J48" s="131" t="s">
        <v>105</v>
      </c>
      <c r="K48" s="131" t="s">
        <v>106</v>
      </c>
      <c r="AB48" s="205" t="s">
        <v>128</v>
      </c>
      <c r="AC48" s="205"/>
      <c r="AD48" s="205"/>
      <c r="AE48" s="205"/>
      <c r="AF48" s="205"/>
      <c r="AG48" s="205"/>
      <c r="AH48" s="205"/>
      <c r="AI48" s="205"/>
      <c r="AJ48" s="205"/>
      <c r="AL48" s="4" t="s">
        <v>129</v>
      </c>
      <c r="BD48" s="53">
        <f>IF($AB46="",0,IF($C46&lt;&gt;"",0,1))</f>
        <v>0</v>
      </c>
      <c r="BF48" s="27" t="s">
        <v>388</v>
      </c>
      <c r="BG48" s="53">
        <f>IF($AO$5=0,0,BD48)</f>
        <v>0</v>
      </c>
      <c r="BI48" s="27" t="s">
        <v>374</v>
      </c>
      <c r="BW48" s="53" t="str">
        <f>IF(BY48,Testi_CALC!E67,"")</f>
        <v/>
      </c>
      <c r="BY48" s="53">
        <f>IF(OR(BG48:BG50,BN49:BN59),1,0)</f>
        <v>0</v>
      </c>
      <c r="CA48" s="2" t="s">
        <v>447</v>
      </c>
    </row>
    <row r="49" spans="1:68" ht="15" customHeight="1" x14ac:dyDescent="0.25">
      <c r="A49" s="202" t="str">
        <f>IF(ISBLANK(Generalità_ORG!$D$29),Testi_CALC!$E$5,Generalità_ORG!$D$29)</f>
        <v>(PG non utilizzato)</v>
      </c>
      <c r="C49" s="206" t="s">
        <v>112</v>
      </c>
      <c r="D49" s="206"/>
      <c r="E49" s="206"/>
      <c r="F49" s="128" t="s">
        <v>21</v>
      </c>
      <c r="G49" s="129" t="s">
        <v>84</v>
      </c>
      <c r="H49" s="127"/>
      <c r="I49" s="127"/>
      <c r="J49" s="127"/>
      <c r="K49" s="127"/>
      <c r="R49" s="125" t="str">
        <f>IF($BK49=0,Testi_CALC!$E$28,Testi_CALC!$E$63)</f>
        <v>OK!</v>
      </c>
      <c r="AB49" s="109" t="str">
        <f>IF(H49&lt;&gt;"",Pesi_VSP_ORG!Z9,"")</f>
        <v/>
      </c>
      <c r="AC49" s="109" t="str">
        <f>IF(I49&lt;&gt;"",Pesi_VSP_ORG!AA9,"")</f>
        <v/>
      </c>
      <c r="AD49" s="109" t="str">
        <f>IF(J49&lt;&gt;"",Pesi_VSP_ORG!AB9,"")</f>
        <v/>
      </c>
      <c r="AE49" s="109" t="str">
        <f>IF(K49&lt;&gt;"",Pesi_VSP_ORG!AC9,"")</f>
        <v/>
      </c>
      <c r="AL49" s="53">
        <f>IF(AB49&lt;&gt;"",1,IF(AC49&lt;&gt;"",2,IF(AD49&lt;&gt;"",3,IF(AE49&lt;&gt;"",4,IF(AF49&lt;&gt;"",5,IF(AG49&lt;&gt;"",6,IF(AH49&lt;&gt;"",7,IF(AI49&lt;&gt;"",8,9))))))))</f>
        <v>9</v>
      </c>
      <c r="BD49" s="53">
        <f>IF($AB46="",0,IF($F46&lt;&gt;"",0,1))</f>
        <v>0</v>
      </c>
      <c r="BF49" s="2" t="s">
        <v>389</v>
      </c>
      <c r="BG49" s="53">
        <f>IF($AO$5=0,0,BD49)</f>
        <v>0</v>
      </c>
      <c r="BI49" s="27" t="s">
        <v>374</v>
      </c>
      <c r="BK49" s="53">
        <f>IF($AB46="",0,IF(COUNTBLANK($H49:$K49)=3,0,1))</f>
        <v>0</v>
      </c>
      <c r="BM49" s="27" t="s">
        <v>393</v>
      </c>
      <c r="BN49" s="53">
        <f>IF($AO$5=0,0,BK49)</f>
        <v>0</v>
      </c>
      <c r="BP49" s="27" t="s">
        <v>374</v>
      </c>
    </row>
    <row r="50" spans="1:68" x14ac:dyDescent="0.25">
      <c r="A50" s="202"/>
      <c r="C50" s="206"/>
      <c r="D50" s="206"/>
      <c r="E50" s="206"/>
      <c r="F50" s="128" t="s">
        <v>22</v>
      </c>
      <c r="G50" s="129" t="s">
        <v>85</v>
      </c>
      <c r="H50" s="127"/>
      <c r="I50" s="127"/>
      <c r="J50" s="127"/>
      <c r="R50" s="125" t="str">
        <f>IF($BK50=0,Testi_CALC!$E$28,Testi_CALC!$E$63)</f>
        <v>OK!</v>
      </c>
      <c r="AB50" s="109" t="str">
        <f>IF(H50&lt;&gt;"",Pesi_VSP_ORG!Z10,"")</f>
        <v/>
      </c>
      <c r="AC50" s="109" t="str">
        <f>IF(I50&lt;&gt;"",Pesi_VSP_ORG!AA10,"")</f>
        <v/>
      </c>
      <c r="AD50" s="109" t="str">
        <f>IF(J50&lt;&gt;"",Pesi_VSP_ORG!AB10,"")</f>
        <v/>
      </c>
      <c r="AL50" s="53">
        <f t="shared" ref="AL50:AL59" si="5">IF(AB50&lt;&gt;"",1,IF(AC50&lt;&gt;"",2,IF(AD50&lt;&gt;"",3,IF(AE50&lt;&gt;"",4,IF(AF50&lt;&gt;"",5,IF(AG50&lt;&gt;"",6,IF(AH50&lt;&gt;"",7,IF(AI50&lt;&gt;"",8,9))))))))</f>
        <v>9</v>
      </c>
      <c r="BD50" s="53">
        <f>IF($AB46="",0,IF($H46&lt;&gt;"",0,1))</f>
        <v>0</v>
      </c>
      <c r="BF50" s="2" t="s">
        <v>390</v>
      </c>
      <c r="BG50" s="53">
        <f>IF($AO$5=0,0,BD50)</f>
        <v>0</v>
      </c>
      <c r="BI50" s="27" t="s">
        <v>374</v>
      </c>
      <c r="BK50" s="53">
        <f>IF($AB46="",0,IF(COUNTBLANK($H50:$J50)=2,0,1))</f>
        <v>0</v>
      </c>
      <c r="BM50" s="27" t="s">
        <v>393</v>
      </c>
      <c r="BN50" s="53">
        <f t="shared" ref="BN50:BN59" si="6">IF($AO$5=0,0,BK50)</f>
        <v>0</v>
      </c>
      <c r="BP50" s="27" t="s">
        <v>374</v>
      </c>
    </row>
    <row r="51" spans="1:68" x14ac:dyDescent="0.25">
      <c r="A51" s="202"/>
      <c r="C51" s="206"/>
      <c r="D51" s="206"/>
      <c r="E51" s="206"/>
      <c r="F51" s="128" t="s">
        <v>23</v>
      </c>
      <c r="G51" s="129" t="s">
        <v>86</v>
      </c>
      <c r="H51" s="127"/>
      <c r="I51" s="130"/>
      <c r="J51" s="131" t="s">
        <v>105</v>
      </c>
      <c r="K51" s="131" t="s">
        <v>106</v>
      </c>
      <c r="L51" s="131" t="s">
        <v>107</v>
      </c>
      <c r="M51" s="131" t="s">
        <v>108</v>
      </c>
      <c r="N51" s="131" t="s">
        <v>109</v>
      </c>
      <c r="R51" s="125" t="str">
        <f>IF($BK51=0,Testi_CALC!$E$28,Testi_CALC!$E$63)</f>
        <v>OK!</v>
      </c>
      <c r="AB51" s="109" t="str">
        <f>IF(H51&lt;&gt;"",Pesi_VSP_ORG!Z11,"")</f>
        <v/>
      </c>
      <c r="AC51" s="109" t="str">
        <f>IF(I51&lt;&gt;"",Pesi_VSP_ORG!AA11,"")</f>
        <v/>
      </c>
      <c r="AL51" s="53">
        <f t="shared" si="5"/>
        <v>9</v>
      </c>
      <c r="BK51" s="53">
        <f>IF($AB46="",0,IF(COUNTBLANK($H51:$I51)=1,0,1))</f>
        <v>0</v>
      </c>
      <c r="BM51" s="27" t="s">
        <v>393</v>
      </c>
      <c r="BN51" s="53">
        <f t="shared" si="6"/>
        <v>0</v>
      </c>
      <c r="BP51" s="27" t="s">
        <v>374</v>
      </c>
    </row>
    <row r="52" spans="1:68" ht="15" customHeight="1" x14ac:dyDescent="0.25">
      <c r="A52" s="202"/>
      <c r="C52" s="206" t="s">
        <v>115</v>
      </c>
      <c r="D52" s="206" t="s">
        <v>113</v>
      </c>
      <c r="E52" s="206"/>
      <c r="F52" s="128" t="s">
        <v>95</v>
      </c>
      <c r="G52" s="129" t="s">
        <v>87</v>
      </c>
      <c r="H52" s="127"/>
      <c r="I52" s="127"/>
      <c r="J52" s="127"/>
      <c r="K52" s="127"/>
      <c r="L52" s="127"/>
      <c r="M52" s="127"/>
      <c r="N52" s="130"/>
      <c r="O52" s="131" t="s">
        <v>110</v>
      </c>
      <c r="P52" s="131" t="s">
        <v>111</v>
      </c>
      <c r="R52" s="125" t="str">
        <f>IF($BK52=0,Testi_CALC!$E$28,Testi_CALC!$E$63)</f>
        <v>OK!</v>
      </c>
      <c r="AB52" s="109" t="str">
        <f>IF(H52&lt;&gt;"",Pesi_VSP_ORG!Z15,"")</f>
        <v/>
      </c>
      <c r="AC52" s="109" t="str">
        <f>IF(I52&lt;&gt;"",Pesi_VSP_ORG!AA15,"")</f>
        <v/>
      </c>
      <c r="AD52" s="109" t="str">
        <f>IF(J52&lt;&gt;"",Pesi_VSP_ORG!AB15,"")</f>
        <v/>
      </c>
      <c r="AE52" s="109" t="str">
        <f>IF(K52&lt;&gt;"",Pesi_VSP_ORG!AC15,"")</f>
        <v/>
      </c>
      <c r="AF52" s="109" t="str">
        <f>IF(L52&lt;&gt;"",Pesi_VSP_ORG!AD15,"")</f>
        <v/>
      </c>
      <c r="AG52" s="109" t="str">
        <f>IF(M52&lt;&gt;"",Pesi_VSP_ORG!AE15,"")</f>
        <v/>
      </c>
      <c r="AH52" s="109" t="str">
        <f>IF(N52&lt;&gt;"",Pesi_VSP_ORG!AF15,"")</f>
        <v/>
      </c>
      <c r="AL52" s="53">
        <f t="shared" si="5"/>
        <v>9</v>
      </c>
      <c r="BK52" s="53">
        <f>IF($AB46="",0,IF(COUNTBLANK($H52:$N52)=6,0,1))</f>
        <v>0</v>
      </c>
      <c r="BM52" s="27" t="s">
        <v>393</v>
      </c>
      <c r="BN52" s="53">
        <f t="shared" si="6"/>
        <v>0</v>
      </c>
      <c r="BP52" s="27" t="s">
        <v>374</v>
      </c>
    </row>
    <row r="53" spans="1:68" x14ac:dyDescent="0.25">
      <c r="A53" s="202"/>
      <c r="C53" s="206"/>
      <c r="D53" s="206"/>
      <c r="E53" s="206"/>
      <c r="F53" s="128" t="s">
        <v>96</v>
      </c>
      <c r="G53" s="129" t="s">
        <v>88</v>
      </c>
      <c r="H53" s="127"/>
      <c r="I53" s="127"/>
      <c r="J53" s="127"/>
      <c r="K53" s="127"/>
      <c r="L53" s="127"/>
      <c r="M53" s="127"/>
      <c r="N53" s="127"/>
      <c r="O53" s="127"/>
      <c r="P53" s="127"/>
      <c r="R53" s="125" t="str">
        <f>IF($BK53=0,Testi_CALC!$E$28,Testi_CALC!$E$63)</f>
        <v>OK!</v>
      </c>
      <c r="AB53" s="109" t="str">
        <f>IF(H53&lt;&gt;"",Pesi_VSP_ORG!Z16,"")</f>
        <v/>
      </c>
      <c r="AC53" s="109" t="str">
        <f>IF(I53&lt;&gt;"",Pesi_VSP_ORG!AA16,"")</f>
        <v/>
      </c>
      <c r="AD53" s="109" t="str">
        <f>IF(J53&lt;&gt;"",Pesi_VSP_ORG!AB16,"")</f>
        <v/>
      </c>
      <c r="AE53" s="109" t="str">
        <f>IF(K53&lt;&gt;"",Pesi_VSP_ORG!AC16,"")</f>
        <v/>
      </c>
      <c r="AF53" s="109" t="str">
        <f>IF(L53&lt;&gt;"",Pesi_VSP_ORG!AD16,"")</f>
        <v/>
      </c>
      <c r="AG53" s="109" t="str">
        <f>IF(M53&lt;&gt;"",Pesi_VSP_ORG!AE16,"")</f>
        <v/>
      </c>
      <c r="AH53" s="109" t="str">
        <f>IF(N53&lt;&gt;"",Pesi_VSP_ORG!AF16,"")</f>
        <v/>
      </c>
      <c r="AI53" s="109" t="str">
        <f>IF(O53&lt;&gt;"",Pesi_VSP_ORG!AG16,"")</f>
        <v/>
      </c>
      <c r="AJ53" s="109" t="str">
        <f>IF(P53&lt;&gt;"",Pesi_VSP_ORG!AH16,"")</f>
        <v/>
      </c>
      <c r="AL53" s="53">
        <f t="shared" si="5"/>
        <v>9</v>
      </c>
      <c r="BK53" s="53">
        <f>IF($AB46="",0,IF(COUNTBLANK($H53:$P53)=8,0,1))</f>
        <v>0</v>
      </c>
      <c r="BM53" s="27" t="s">
        <v>393</v>
      </c>
      <c r="BN53" s="53">
        <f t="shared" si="6"/>
        <v>0</v>
      </c>
      <c r="BP53" s="27" t="s">
        <v>374</v>
      </c>
    </row>
    <row r="54" spans="1:68" ht="15" customHeight="1" x14ac:dyDescent="0.25">
      <c r="A54" s="202"/>
      <c r="C54" s="206"/>
      <c r="D54" s="206" t="s">
        <v>114</v>
      </c>
      <c r="E54" s="206"/>
      <c r="F54" s="128" t="s">
        <v>97</v>
      </c>
      <c r="G54" s="129" t="s">
        <v>89</v>
      </c>
      <c r="H54" s="127"/>
      <c r="I54" s="127"/>
      <c r="J54" s="127"/>
      <c r="K54" s="127"/>
      <c r="L54" s="127"/>
      <c r="M54" s="3"/>
      <c r="N54" s="3"/>
      <c r="R54" s="125" t="str">
        <f>IF($BK54=0,Testi_CALC!$E$28,Testi_CALC!$E$63)</f>
        <v>OK!</v>
      </c>
      <c r="AB54" s="109" t="str">
        <f>IF(H54&lt;&gt;"",Pesi_VSP_ORG!Z18,"")</f>
        <v/>
      </c>
      <c r="AC54" s="109" t="str">
        <f>IF(I54&lt;&gt;"",Pesi_VSP_ORG!AA18,"")</f>
        <v/>
      </c>
      <c r="AD54" s="109" t="str">
        <f>IF(J54&lt;&gt;"",Pesi_VSP_ORG!AB18,"")</f>
        <v/>
      </c>
      <c r="AE54" s="109" t="str">
        <f>IF(K54&lt;&gt;"",Pesi_VSP_ORG!AC18,"")</f>
        <v/>
      </c>
      <c r="AF54" s="109" t="str">
        <f>IF(L54&lt;&gt;"",Pesi_VSP_ORG!AD18,"")</f>
        <v/>
      </c>
      <c r="AL54" s="53">
        <f t="shared" si="5"/>
        <v>9</v>
      </c>
      <c r="BK54" s="53">
        <f>IF($AB46="",0,IF(COUNTBLANK($H54:$L54)=4,0,1))</f>
        <v>0</v>
      </c>
      <c r="BM54" s="27" t="s">
        <v>393</v>
      </c>
      <c r="BN54" s="53">
        <f t="shared" si="6"/>
        <v>0</v>
      </c>
      <c r="BP54" s="27" t="s">
        <v>374</v>
      </c>
    </row>
    <row r="55" spans="1:68" x14ac:dyDescent="0.25">
      <c r="A55" s="202"/>
      <c r="C55" s="206"/>
      <c r="D55" s="206"/>
      <c r="E55" s="206"/>
      <c r="F55" s="128" t="s">
        <v>98</v>
      </c>
      <c r="G55" s="129" t="s">
        <v>90</v>
      </c>
      <c r="H55" s="127"/>
      <c r="I55" s="127"/>
      <c r="J55" s="127"/>
      <c r="K55" s="127"/>
      <c r="L55" s="127"/>
      <c r="R55" s="125" t="str">
        <f>IF($BK55=0,Testi_CALC!$E$28,Testi_CALC!$E$63)</f>
        <v>OK!</v>
      </c>
      <c r="AB55" s="109" t="str">
        <f>IF(H55&lt;&gt;"",Pesi_VSP_ORG!Z19,"")</f>
        <v/>
      </c>
      <c r="AC55" s="109" t="str">
        <f>IF(I55&lt;&gt;"",Pesi_VSP_ORG!AA19,"")</f>
        <v/>
      </c>
      <c r="AD55" s="109" t="str">
        <f>IF(J55&lt;&gt;"",Pesi_VSP_ORG!AB19,"")</f>
        <v/>
      </c>
      <c r="AE55" s="109" t="str">
        <f>IF(K55&lt;&gt;"",Pesi_VSP_ORG!AC19,"")</f>
        <v/>
      </c>
      <c r="AF55" s="109" t="str">
        <f>IF(L55&lt;&gt;"",Pesi_VSP_ORG!AD19,"")</f>
        <v/>
      </c>
      <c r="AL55" s="53">
        <f t="shared" si="5"/>
        <v>9</v>
      </c>
      <c r="BK55" s="53">
        <f>IF($AB46="",0,IF(COUNTBLANK($H55:$L55)=4,0,1))</f>
        <v>0</v>
      </c>
      <c r="BM55" s="27" t="s">
        <v>393</v>
      </c>
      <c r="BN55" s="53">
        <f t="shared" si="6"/>
        <v>0</v>
      </c>
      <c r="BP55" s="27" t="s">
        <v>374</v>
      </c>
    </row>
    <row r="56" spans="1:68" x14ac:dyDescent="0.25">
      <c r="A56" s="202"/>
      <c r="C56" s="208" t="s">
        <v>99</v>
      </c>
      <c r="D56" s="209"/>
      <c r="E56" s="209"/>
      <c r="F56" s="210"/>
      <c r="G56" s="129" t="s">
        <v>91</v>
      </c>
      <c r="H56" s="127"/>
      <c r="I56" s="127"/>
      <c r="J56" s="127"/>
      <c r="K56" s="127"/>
      <c r="L56" s="130"/>
      <c r="M56" s="131" t="s">
        <v>108</v>
      </c>
      <c r="N56" s="131" t="s">
        <v>109</v>
      </c>
      <c r="R56" s="125" t="str">
        <f>IF($BK56=0,Testi_CALC!$E$28,Testi_CALC!$E$63)</f>
        <v>OK!</v>
      </c>
      <c r="AB56" s="109" t="str">
        <f>IF(H56&lt;&gt;"",Pesi_VSP_ORG!Z21,"")</f>
        <v/>
      </c>
      <c r="AC56" s="109" t="str">
        <f>IF(I56&lt;&gt;"",Pesi_VSP_ORG!AA21,"")</f>
        <v/>
      </c>
      <c r="AD56" s="109" t="str">
        <f>IF(J56&lt;&gt;"",Pesi_VSP_ORG!AB21,"")</f>
        <v/>
      </c>
      <c r="AE56" s="109" t="str">
        <f>IF(K56&lt;&gt;"",Pesi_VSP_ORG!AC21,"")</f>
        <v/>
      </c>
      <c r="AF56" s="109" t="str">
        <f>IF(L56&lt;&gt;"",Pesi_VSP_ORG!AD21,"")</f>
        <v/>
      </c>
      <c r="AL56" s="53">
        <f t="shared" si="5"/>
        <v>9</v>
      </c>
      <c r="BK56" s="53">
        <f>IF($AB46="",0,IF(COUNTBLANK($H56:$L56)=4,0,1))</f>
        <v>0</v>
      </c>
      <c r="BM56" s="27" t="s">
        <v>393</v>
      </c>
      <c r="BN56" s="53">
        <f t="shared" si="6"/>
        <v>0</v>
      </c>
      <c r="BP56" s="27" t="s">
        <v>374</v>
      </c>
    </row>
    <row r="57" spans="1:68" x14ac:dyDescent="0.25">
      <c r="A57" s="202"/>
      <c r="C57" s="208" t="s">
        <v>100</v>
      </c>
      <c r="D57" s="209"/>
      <c r="E57" s="209"/>
      <c r="F57" s="210"/>
      <c r="G57" s="129" t="s">
        <v>92</v>
      </c>
      <c r="H57" s="127"/>
      <c r="I57" s="127"/>
      <c r="J57" s="127"/>
      <c r="K57" s="127"/>
      <c r="L57" s="127"/>
      <c r="M57" s="127"/>
      <c r="N57" s="127"/>
      <c r="R57" s="125" t="str">
        <f>IF($BK57=0,Testi_CALC!$E$28,Testi_CALC!$E$63)</f>
        <v>OK!</v>
      </c>
      <c r="AB57" s="109" t="str">
        <f>IF(H57&lt;&gt;"",Pesi_VSP_ORG!Z23,"")</f>
        <v/>
      </c>
      <c r="AC57" s="109" t="str">
        <f>IF(I57&lt;&gt;"",Pesi_VSP_ORG!AA23,"")</f>
        <v/>
      </c>
      <c r="AD57" s="109" t="str">
        <f>IF(J57&lt;&gt;"",Pesi_VSP_ORG!AB23,"")</f>
        <v/>
      </c>
      <c r="AE57" s="109" t="str">
        <f>IF(K57&lt;&gt;"",Pesi_VSP_ORG!AC23,"")</f>
        <v/>
      </c>
      <c r="AF57" s="109" t="str">
        <f>IF(L57&lt;&gt;"",Pesi_VSP_ORG!AD23,"")</f>
        <v/>
      </c>
      <c r="AG57" s="109" t="str">
        <f>IF(M57&lt;&gt;"",Pesi_VSP_ORG!AE23,"")</f>
        <v/>
      </c>
      <c r="AH57" s="109" t="str">
        <f>IF(N57&lt;&gt;"",Pesi_VSP_ORG!AF23,"")</f>
        <v/>
      </c>
      <c r="AL57" s="53">
        <f t="shared" si="5"/>
        <v>9</v>
      </c>
      <c r="BK57" s="53">
        <f>IF($AB46="",0,IF(COUNTBLANK($H57:$N57)=6,0,1))</f>
        <v>0</v>
      </c>
      <c r="BM57" s="27" t="s">
        <v>393</v>
      </c>
      <c r="BN57" s="53">
        <f t="shared" si="6"/>
        <v>0</v>
      </c>
      <c r="BP57" s="27" t="s">
        <v>374</v>
      </c>
    </row>
    <row r="58" spans="1:68" x14ac:dyDescent="0.25">
      <c r="A58" s="202"/>
      <c r="C58" s="211" t="s">
        <v>116</v>
      </c>
      <c r="D58" s="211"/>
      <c r="E58" s="211"/>
      <c r="F58" s="128" t="s">
        <v>101</v>
      </c>
      <c r="G58" s="129" t="s">
        <v>93</v>
      </c>
      <c r="H58" s="127"/>
      <c r="I58" s="127"/>
      <c r="J58" s="127"/>
      <c r="K58" s="127"/>
      <c r="L58" s="127"/>
      <c r="M58" s="127"/>
      <c r="N58" s="127"/>
      <c r="R58" s="125" t="str">
        <f>IF($BK58=0,Testi_CALC!$E$28,Testi_CALC!$E$63)</f>
        <v>OK!</v>
      </c>
      <c r="AB58" s="109" t="str">
        <f>IF(H58&lt;&gt;"",Pesi_VSP_ORG!Z26,"")</f>
        <v/>
      </c>
      <c r="AC58" s="109" t="str">
        <f>IF(I58&lt;&gt;"",Pesi_VSP_ORG!AA26,"")</f>
        <v/>
      </c>
      <c r="AD58" s="109" t="str">
        <f>IF(J58&lt;&gt;"",Pesi_VSP_ORG!AB26,"")</f>
        <v/>
      </c>
      <c r="AE58" s="109" t="str">
        <f>IF(K58&lt;&gt;"",Pesi_VSP_ORG!AC26,"")</f>
        <v/>
      </c>
      <c r="AF58" s="109" t="str">
        <f>IF(L58&lt;&gt;"",Pesi_VSP_ORG!AD26,"")</f>
        <v/>
      </c>
      <c r="AG58" s="109" t="str">
        <f>IF(M58&lt;&gt;"",Pesi_VSP_ORG!AE26,"")</f>
        <v/>
      </c>
      <c r="AH58" s="109" t="str">
        <f>IF(N58&lt;&gt;"",Pesi_VSP_ORG!AF26,"")</f>
        <v/>
      </c>
      <c r="AL58" s="53">
        <f t="shared" si="5"/>
        <v>9</v>
      </c>
      <c r="BK58" s="53">
        <f>IF($AB46="",0,IF(COUNTBLANK($H58:$N58)=6,0,1))</f>
        <v>0</v>
      </c>
      <c r="BM58" s="27" t="s">
        <v>393</v>
      </c>
      <c r="BN58" s="53">
        <f t="shared" si="6"/>
        <v>0</v>
      </c>
      <c r="BP58" s="27" t="s">
        <v>374</v>
      </c>
    </row>
    <row r="59" spans="1:68" x14ac:dyDescent="0.25">
      <c r="A59" s="202"/>
      <c r="C59" s="211"/>
      <c r="D59" s="211"/>
      <c r="E59" s="211"/>
      <c r="F59" s="128" t="s">
        <v>102</v>
      </c>
      <c r="G59" s="129" t="s">
        <v>94</v>
      </c>
      <c r="H59" s="127"/>
      <c r="I59" s="127"/>
      <c r="J59" s="127"/>
      <c r="K59" s="127"/>
      <c r="L59" s="127"/>
      <c r="M59" s="127"/>
      <c r="N59" s="127"/>
      <c r="R59" s="125" t="str">
        <f>IF($BK59=0,Testi_CALC!$E$28,Testi_CALC!$E$63)</f>
        <v>OK!</v>
      </c>
      <c r="AB59" s="109" t="str">
        <f>IF(H59&lt;&gt;"",Pesi_VSP_ORG!Z27,"")</f>
        <v/>
      </c>
      <c r="AC59" s="109" t="str">
        <f>IF(I59&lt;&gt;"",Pesi_VSP_ORG!AA27,"")</f>
        <v/>
      </c>
      <c r="AD59" s="109" t="str">
        <f>IF(J59&lt;&gt;"",Pesi_VSP_ORG!AB27,"")</f>
        <v/>
      </c>
      <c r="AE59" s="109" t="str">
        <f>IF(K59&lt;&gt;"",Pesi_VSP_ORG!AC27,"")</f>
        <v/>
      </c>
      <c r="AF59" s="109" t="str">
        <f>IF(L59&lt;&gt;"",Pesi_VSP_ORG!AD27,"")</f>
        <v/>
      </c>
      <c r="AG59" s="109" t="str">
        <f>IF(M59&lt;&gt;"",Pesi_VSP_ORG!AE27,"")</f>
        <v/>
      </c>
      <c r="AH59" s="109" t="str">
        <f>IF(N59&lt;&gt;"",Pesi_VSP_ORG!AF27,"")</f>
        <v/>
      </c>
      <c r="AL59" s="53">
        <f t="shared" si="5"/>
        <v>9</v>
      </c>
      <c r="BK59" s="53">
        <f>IF($AB46="",0,IF(COUNTBLANK($H59:$N59)=6,0,1))</f>
        <v>0</v>
      </c>
      <c r="BM59" s="27" t="s">
        <v>393</v>
      </c>
      <c r="BN59" s="53">
        <f t="shared" si="6"/>
        <v>0</v>
      </c>
      <c r="BP59" s="27" t="s">
        <v>374</v>
      </c>
    </row>
    <row r="60" spans="1:68" ht="20.100000000000001" customHeight="1" x14ac:dyDescent="0.25">
      <c r="C60" s="11"/>
      <c r="D60" s="11"/>
      <c r="E60" s="11"/>
      <c r="F60" s="11"/>
      <c r="G60" s="11"/>
      <c r="H60" s="133"/>
      <c r="I60" s="133"/>
      <c r="J60" s="133"/>
      <c r="K60" s="133"/>
      <c r="L60" s="133"/>
      <c r="M60" s="133"/>
      <c r="N60" s="133"/>
      <c r="O60" s="11"/>
      <c r="P60" s="11"/>
    </row>
    <row r="61" spans="1:68" ht="20.100000000000001" customHeight="1" x14ac:dyDescent="0.25"/>
    <row r="62" spans="1:68" x14ac:dyDescent="0.25">
      <c r="C62" s="205" t="s">
        <v>117</v>
      </c>
      <c r="D62" s="205"/>
      <c r="F62" s="4" t="s">
        <v>118</v>
      </c>
      <c r="G62" s="2"/>
      <c r="H62" s="205" t="s">
        <v>119</v>
      </c>
      <c r="I62" s="205"/>
      <c r="J62" s="205"/>
      <c r="K62" s="205"/>
      <c r="L62" s="205"/>
      <c r="M62" s="205"/>
      <c r="O62" s="205" t="s">
        <v>126</v>
      </c>
      <c r="P62" s="205"/>
      <c r="AB62" s="5" t="s">
        <v>127</v>
      </c>
      <c r="AL62" s="4" t="s">
        <v>130</v>
      </c>
    </row>
    <row r="63" spans="1:68" ht="18" customHeight="1" x14ac:dyDescent="0.25">
      <c r="C63" s="204"/>
      <c r="D63" s="204"/>
      <c r="F63" s="132"/>
      <c r="G63" s="2"/>
      <c r="H63" s="207"/>
      <c r="I63" s="207"/>
      <c r="J63" s="207"/>
      <c r="K63" s="207"/>
      <c r="L63" s="207"/>
      <c r="M63" s="207"/>
      <c r="O63" s="204"/>
      <c r="P63" s="204"/>
      <c r="R63" s="125" t="str">
        <f>IF($BG65=0,Testi_CALC!$E$28,Testi_CALC!$E$60)</f>
        <v>OK!</v>
      </c>
      <c r="T63" s="125" t="str">
        <f>IF($BG66=0,Testi_CALC!$E$28,Testi_CALC!$E$61)</f>
        <v>OK!</v>
      </c>
      <c r="V63" s="125" t="str">
        <f>IF($BG67=0,Testi_CALC!$E$28,Testi_CALC!$E$62)</f>
        <v>OK!</v>
      </c>
      <c r="AB63" s="53" t="str">
        <f>IF(Generalità_ORG!$D$33&lt;&gt;"","X",IF(OR(F63&lt;&gt;"",H63&lt;&gt;"",C63&lt;&gt;""),"X",""))</f>
        <v/>
      </c>
      <c r="AL63" s="109" t="str">
        <f>IF(AB63&lt;&gt;"",SUM(AB66:AJ76),"")</f>
        <v/>
      </c>
      <c r="AO63" s="53">
        <f>IF(Generalità_ORG!D$32="",1,0)</f>
        <v>1</v>
      </c>
    </row>
    <row r="64" spans="1:68" ht="3.95" customHeight="1" x14ac:dyDescent="0.25">
      <c r="A64" s="12"/>
    </row>
    <row r="65" spans="1:79" x14ac:dyDescent="0.25">
      <c r="A65" s="12"/>
      <c r="H65" s="131" t="s">
        <v>103</v>
      </c>
      <c r="I65" s="131" t="s">
        <v>104</v>
      </c>
      <c r="J65" s="131" t="s">
        <v>105</v>
      </c>
      <c r="K65" s="131" t="s">
        <v>106</v>
      </c>
      <c r="AB65" s="205" t="s">
        <v>128</v>
      </c>
      <c r="AC65" s="205"/>
      <c r="AD65" s="205"/>
      <c r="AE65" s="205"/>
      <c r="AF65" s="205"/>
      <c r="AG65" s="205"/>
      <c r="AH65" s="205"/>
      <c r="AI65" s="205"/>
      <c r="AJ65" s="205"/>
      <c r="AL65" s="4" t="s">
        <v>129</v>
      </c>
      <c r="BD65" s="53">
        <f>IF($AB63="",0,IF($C63&lt;&gt;"",0,1))</f>
        <v>0</v>
      </c>
      <c r="BF65" s="27" t="s">
        <v>388</v>
      </c>
      <c r="BG65" s="53">
        <f>IF($AO$5=0,0,BD65)</f>
        <v>0</v>
      </c>
      <c r="BI65" s="27" t="s">
        <v>374</v>
      </c>
      <c r="BW65" s="53" t="str">
        <f>IF(BY65,Testi_CALC!E68,"")</f>
        <v/>
      </c>
      <c r="BY65" s="53">
        <f>IF(OR(BG65:BG67,BN66:BN76),1,0)</f>
        <v>0</v>
      </c>
      <c r="CA65" s="2" t="s">
        <v>448</v>
      </c>
    </row>
    <row r="66" spans="1:79" ht="15" customHeight="1" x14ac:dyDescent="0.25">
      <c r="A66" s="202" t="str">
        <f>IF(ISBLANK(Generalità_ORG!$D$32),Testi_CALC!$E$5,Generalità_ORG!$D$32)</f>
        <v>(PG non utilizzato)</v>
      </c>
      <c r="C66" s="206" t="s">
        <v>112</v>
      </c>
      <c r="D66" s="206"/>
      <c r="E66" s="206"/>
      <c r="F66" s="128" t="s">
        <v>21</v>
      </c>
      <c r="G66" s="129" t="s">
        <v>84</v>
      </c>
      <c r="H66" s="127"/>
      <c r="I66" s="127"/>
      <c r="J66" s="127"/>
      <c r="K66" s="127"/>
      <c r="R66" s="125" t="str">
        <f>IF($BK66=0,Testi_CALC!$E$28,Testi_CALC!$E$63)</f>
        <v>OK!</v>
      </c>
      <c r="AB66" s="109" t="str">
        <f>IF(H66&lt;&gt;"",Pesi_VSP_ORG!Z9,"")</f>
        <v/>
      </c>
      <c r="AC66" s="109" t="str">
        <f>IF(I66&lt;&gt;"",Pesi_VSP_ORG!AA9,"")</f>
        <v/>
      </c>
      <c r="AD66" s="109" t="str">
        <f>IF(J66&lt;&gt;"",Pesi_VSP_ORG!AB9,"")</f>
        <v/>
      </c>
      <c r="AE66" s="109" t="str">
        <f>IF(K66&lt;&gt;"",Pesi_VSP_ORG!AC9,"")</f>
        <v/>
      </c>
      <c r="AL66" s="53">
        <f>IF(AB66&lt;&gt;"",1,IF(AC66&lt;&gt;"",2,IF(AD66&lt;&gt;"",3,IF(AE66&lt;&gt;"",4,IF(AF66&lt;&gt;"",5,IF(AG66&lt;&gt;"",6,IF(AH66&lt;&gt;"",7,IF(AI66&lt;&gt;"",8,9))))))))</f>
        <v>9</v>
      </c>
      <c r="BD66" s="53">
        <f>IF($AB63="",0,IF($F63&lt;&gt;"",0,1))</f>
        <v>0</v>
      </c>
      <c r="BF66" s="2" t="s">
        <v>389</v>
      </c>
      <c r="BG66" s="53">
        <f>IF($AO$5=0,0,BD66)</f>
        <v>0</v>
      </c>
      <c r="BI66" s="27" t="s">
        <v>374</v>
      </c>
      <c r="BK66" s="53">
        <f>IF($AB63="",0,IF(COUNTBLANK($H66:$K66)=3,0,1))</f>
        <v>0</v>
      </c>
      <c r="BM66" s="27" t="s">
        <v>393</v>
      </c>
      <c r="BN66" s="53">
        <f>IF($AO$5=0,0,BK66)</f>
        <v>0</v>
      </c>
      <c r="BP66" s="27" t="s">
        <v>374</v>
      </c>
    </row>
    <row r="67" spans="1:79" x14ac:dyDescent="0.25">
      <c r="A67" s="202"/>
      <c r="C67" s="206"/>
      <c r="D67" s="206"/>
      <c r="E67" s="206"/>
      <c r="F67" s="128" t="s">
        <v>22</v>
      </c>
      <c r="G67" s="129" t="s">
        <v>85</v>
      </c>
      <c r="H67" s="127"/>
      <c r="I67" s="127"/>
      <c r="J67" s="127"/>
      <c r="R67" s="125" t="str">
        <f>IF($BK67=0,Testi_CALC!$E$28,Testi_CALC!$E$63)</f>
        <v>OK!</v>
      </c>
      <c r="AB67" s="109" t="str">
        <f>IF(H67&lt;&gt;"",Pesi_VSP_ORG!Z10,"")</f>
        <v/>
      </c>
      <c r="AC67" s="109" t="str">
        <f>IF(I67&lt;&gt;"",Pesi_VSP_ORG!AA10,"")</f>
        <v/>
      </c>
      <c r="AD67" s="109" t="str">
        <f>IF(J67&lt;&gt;"",Pesi_VSP_ORG!AB10,"")</f>
        <v/>
      </c>
      <c r="AL67" s="53">
        <f t="shared" ref="AL67:AL76" si="7">IF(AB67&lt;&gt;"",1,IF(AC67&lt;&gt;"",2,IF(AD67&lt;&gt;"",3,IF(AE67&lt;&gt;"",4,IF(AF67&lt;&gt;"",5,IF(AG67&lt;&gt;"",6,IF(AH67&lt;&gt;"",7,IF(AI67&lt;&gt;"",8,9))))))))</f>
        <v>9</v>
      </c>
      <c r="BD67" s="53">
        <f>IF($AB63="",0,IF($H63&lt;&gt;"",0,1))</f>
        <v>0</v>
      </c>
      <c r="BF67" s="2" t="s">
        <v>390</v>
      </c>
      <c r="BG67" s="53">
        <f>IF($AO$5=0,0,BD67)</f>
        <v>0</v>
      </c>
      <c r="BI67" s="27" t="s">
        <v>374</v>
      </c>
      <c r="BK67" s="53">
        <f>IF($AB63="",0,IF(COUNTBLANK($H67:$J67)=2,0,1))</f>
        <v>0</v>
      </c>
      <c r="BM67" s="27" t="s">
        <v>393</v>
      </c>
      <c r="BN67" s="53">
        <f t="shared" ref="BN67:BN76" si="8">IF($AO$5=0,0,BK67)</f>
        <v>0</v>
      </c>
      <c r="BP67" s="27" t="s">
        <v>374</v>
      </c>
    </row>
    <row r="68" spans="1:79" x14ac:dyDescent="0.25">
      <c r="A68" s="202"/>
      <c r="C68" s="206"/>
      <c r="D68" s="206"/>
      <c r="E68" s="206"/>
      <c r="F68" s="128" t="s">
        <v>23</v>
      </c>
      <c r="G68" s="129" t="s">
        <v>86</v>
      </c>
      <c r="H68" s="127"/>
      <c r="I68" s="130"/>
      <c r="J68" s="131" t="s">
        <v>105</v>
      </c>
      <c r="K68" s="131" t="s">
        <v>106</v>
      </c>
      <c r="L68" s="131" t="s">
        <v>107</v>
      </c>
      <c r="M68" s="131" t="s">
        <v>108</v>
      </c>
      <c r="N68" s="131" t="s">
        <v>109</v>
      </c>
      <c r="R68" s="125" t="str">
        <f>IF($BK68=0,Testi_CALC!$E$28,Testi_CALC!$E$63)</f>
        <v>OK!</v>
      </c>
      <c r="AB68" s="109" t="str">
        <f>IF(H68&lt;&gt;"",Pesi_VSP_ORG!Z1,"")</f>
        <v/>
      </c>
      <c r="AC68" s="109" t="str">
        <f>IF(I68&lt;&gt;"",Pesi_VSP_ORG!AA1,"")</f>
        <v/>
      </c>
      <c r="AL68" s="53">
        <f t="shared" si="7"/>
        <v>9</v>
      </c>
      <c r="BK68" s="53">
        <f>IF($AB63="",0,IF(COUNTBLANK($H68:$I68)=1,0,1))</f>
        <v>0</v>
      </c>
      <c r="BM68" s="27" t="s">
        <v>393</v>
      </c>
      <c r="BN68" s="53">
        <f t="shared" si="8"/>
        <v>0</v>
      </c>
      <c r="BP68" s="27" t="s">
        <v>374</v>
      </c>
    </row>
    <row r="69" spans="1:79" ht="15" customHeight="1" x14ac:dyDescent="0.25">
      <c r="A69" s="202"/>
      <c r="C69" s="206" t="s">
        <v>115</v>
      </c>
      <c r="D69" s="206" t="s">
        <v>113</v>
      </c>
      <c r="E69" s="206"/>
      <c r="F69" s="128" t="s">
        <v>95</v>
      </c>
      <c r="G69" s="129" t="s">
        <v>87</v>
      </c>
      <c r="H69" s="127"/>
      <c r="I69" s="127"/>
      <c r="J69" s="127"/>
      <c r="K69" s="127"/>
      <c r="L69" s="127"/>
      <c r="M69" s="127"/>
      <c r="N69" s="130"/>
      <c r="O69" s="131" t="s">
        <v>110</v>
      </c>
      <c r="P69" s="131" t="s">
        <v>111</v>
      </c>
      <c r="R69" s="125" t="str">
        <f>IF($BK69=0,Testi_CALC!$E$28,Testi_CALC!$E$63)</f>
        <v>OK!</v>
      </c>
      <c r="AB69" s="109" t="str">
        <f>IF(H69&lt;&gt;"",Pesi_VSP_ORG!Z15,"")</f>
        <v/>
      </c>
      <c r="AC69" s="109" t="str">
        <f>IF(I69&lt;&gt;"",Pesi_VSP_ORG!AA15,"")</f>
        <v/>
      </c>
      <c r="AD69" s="109" t="str">
        <f>IF(J69&lt;&gt;"",Pesi_VSP_ORG!AB15,"")</f>
        <v/>
      </c>
      <c r="AE69" s="109" t="str">
        <f>IF(K69&lt;&gt;"",Pesi_VSP_ORG!AC15,"")</f>
        <v/>
      </c>
      <c r="AF69" s="109" t="str">
        <f>IF(L69&lt;&gt;"",Pesi_VSP_ORG!AD15,"")</f>
        <v/>
      </c>
      <c r="AG69" s="109" t="str">
        <f>IF(M69&lt;&gt;"",Pesi_VSP_ORG!AE15,"")</f>
        <v/>
      </c>
      <c r="AH69" s="109" t="str">
        <f>IF(N69&lt;&gt;"",Pesi_VSP_ORG!AF15,"")</f>
        <v/>
      </c>
      <c r="AL69" s="53">
        <f t="shared" si="7"/>
        <v>9</v>
      </c>
      <c r="BK69" s="53">
        <f>IF($AB63="",0,IF(COUNTBLANK($H69:$N69)=6,0,1))</f>
        <v>0</v>
      </c>
      <c r="BM69" s="27" t="s">
        <v>393</v>
      </c>
      <c r="BN69" s="53">
        <f t="shared" si="8"/>
        <v>0</v>
      </c>
      <c r="BP69" s="27" t="s">
        <v>374</v>
      </c>
    </row>
    <row r="70" spans="1:79" x14ac:dyDescent="0.25">
      <c r="A70" s="202"/>
      <c r="C70" s="206"/>
      <c r="D70" s="206"/>
      <c r="E70" s="206"/>
      <c r="F70" s="128" t="s">
        <v>96</v>
      </c>
      <c r="G70" s="129" t="s">
        <v>88</v>
      </c>
      <c r="H70" s="127"/>
      <c r="I70" s="127"/>
      <c r="J70" s="127"/>
      <c r="K70" s="127"/>
      <c r="L70" s="127"/>
      <c r="M70" s="127"/>
      <c r="N70" s="127"/>
      <c r="O70" s="127"/>
      <c r="P70" s="127"/>
      <c r="R70" s="125" t="str">
        <f>IF($BK70=0,Testi_CALC!$E$28,Testi_CALC!$E$63)</f>
        <v>OK!</v>
      </c>
      <c r="AB70" s="109" t="str">
        <f>IF(H70&lt;&gt;"",Pesi_VSP_ORG!Z16,"")</f>
        <v/>
      </c>
      <c r="AC70" s="109" t="str">
        <f>IF(I70&lt;&gt;"",Pesi_VSP_ORG!AA16,"")</f>
        <v/>
      </c>
      <c r="AD70" s="109" t="str">
        <f>IF(J70&lt;&gt;"",Pesi_VSP_ORG!AB16,"")</f>
        <v/>
      </c>
      <c r="AE70" s="109" t="str">
        <f>IF(K70&lt;&gt;"",Pesi_VSP_ORG!AC16,"")</f>
        <v/>
      </c>
      <c r="AF70" s="109" t="str">
        <f>IF(L70&lt;&gt;"",Pesi_VSP_ORG!AD16,"")</f>
        <v/>
      </c>
      <c r="AG70" s="109" t="str">
        <f>IF(M70&lt;&gt;"",Pesi_VSP_ORG!AE16,"")</f>
        <v/>
      </c>
      <c r="AH70" s="109" t="str">
        <f>IF(N70&lt;&gt;"",Pesi_VSP_ORG!AF16,"")</f>
        <v/>
      </c>
      <c r="AI70" s="109" t="str">
        <f>IF(O70&lt;&gt;"",Pesi_VSP_ORG!AG16,"")</f>
        <v/>
      </c>
      <c r="AJ70" s="109" t="str">
        <f>IF(P70&lt;&gt;"",Pesi_VSP_ORG!AH16,"")</f>
        <v/>
      </c>
      <c r="AL70" s="53">
        <f t="shared" si="7"/>
        <v>9</v>
      </c>
      <c r="BK70" s="53">
        <f>IF($AB63="",0,IF(COUNTBLANK($H70:$P70)=8,0,1))</f>
        <v>0</v>
      </c>
      <c r="BM70" s="27" t="s">
        <v>393</v>
      </c>
      <c r="BN70" s="53">
        <f t="shared" si="8"/>
        <v>0</v>
      </c>
      <c r="BP70" s="27" t="s">
        <v>374</v>
      </c>
    </row>
    <row r="71" spans="1:79" ht="15" customHeight="1" x14ac:dyDescent="0.25">
      <c r="A71" s="202"/>
      <c r="C71" s="206"/>
      <c r="D71" s="206" t="s">
        <v>114</v>
      </c>
      <c r="E71" s="206"/>
      <c r="F71" s="128" t="s">
        <v>97</v>
      </c>
      <c r="G71" s="129" t="s">
        <v>89</v>
      </c>
      <c r="H71" s="127"/>
      <c r="I71" s="127"/>
      <c r="J71" s="127"/>
      <c r="K71" s="127"/>
      <c r="L71" s="127"/>
      <c r="M71" s="3"/>
      <c r="N71" s="3"/>
      <c r="R71" s="125" t="str">
        <f>IF($BK71=0,Testi_CALC!$E$28,Testi_CALC!$E$63)</f>
        <v>OK!</v>
      </c>
      <c r="AB71" s="109" t="str">
        <f>IF(H71&lt;&gt;"",Pesi_VSP_ORG!Z18,"")</f>
        <v/>
      </c>
      <c r="AC71" s="109" t="str">
        <f>IF(I71&lt;&gt;"",Pesi_VSP_ORG!AA18,"")</f>
        <v/>
      </c>
      <c r="AD71" s="109" t="str">
        <f>IF(J71&lt;&gt;"",Pesi_VSP_ORG!AB18,"")</f>
        <v/>
      </c>
      <c r="AE71" s="109" t="str">
        <f>IF(K71&lt;&gt;"",Pesi_VSP_ORG!AC18,"")</f>
        <v/>
      </c>
      <c r="AF71" s="109" t="str">
        <f>IF(L71&lt;&gt;"",Pesi_VSP_ORG!AD18,"")</f>
        <v/>
      </c>
      <c r="AL71" s="53">
        <f t="shared" si="7"/>
        <v>9</v>
      </c>
      <c r="BK71" s="53">
        <f>IF($AB63="",0,IF(COUNTBLANK($H71:$L71)=4,0,1))</f>
        <v>0</v>
      </c>
      <c r="BM71" s="27" t="s">
        <v>393</v>
      </c>
      <c r="BN71" s="53">
        <f t="shared" si="8"/>
        <v>0</v>
      </c>
      <c r="BP71" s="27" t="s">
        <v>374</v>
      </c>
    </row>
    <row r="72" spans="1:79" x14ac:dyDescent="0.25">
      <c r="A72" s="202"/>
      <c r="C72" s="206"/>
      <c r="D72" s="206"/>
      <c r="E72" s="206"/>
      <c r="F72" s="128" t="s">
        <v>98</v>
      </c>
      <c r="G72" s="129" t="s">
        <v>90</v>
      </c>
      <c r="H72" s="127"/>
      <c r="I72" s="127"/>
      <c r="J72" s="127"/>
      <c r="K72" s="127"/>
      <c r="L72" s="127"/>
      <c r="R72" s="125" t="str">
        <f>IF($BK72=0,Testi_CALC!$E$28,Testi_CALC!$E$63)</f>
        <v>OK!</v>
      </c>
      <c r="AB72" s="109" t="str">
        <f>IF(H72&lt;&gt;"",Pesi_VSP_ORG!Z19,"")</f>
        <v/>
      </c>
      <c r="AC72" s="109" t="str">
        <f>IF(I72&lt;&gt;"",Pesi_VSP_ORG!AA19,"")</f>
        <v/>
      </c>
      <c r="AD72" s="109" t="str">
        <f>IF(J72&lt;&gt;"",Pesi_VSP_ORG!AB19,"")</f>
        <v/>
      </c>
      <c r="AE72" s="109" t="str">
        <f>IF(K72&lt;&gt;"",Pesi_VSP_ORG!AC19,"")</f>
        <v/>
      </c>
      <c r="AF72" s="109" t="str">
        <f>IF(L72&lt;&gt;"",Pesi_VSP_ORG!AD19,"")</f>
        <v/>
      </c>
      <c r="AL72" s="53">
        <f t="shared" si="7"/>
        <v>9</v>
      </c>
      <c r="BK72" s="53">
        <f>IF($AB63="",0,IF(COUNTBLANK($H72:$L72)=4,0,1))</f>
        <v>0</v>
      </c>
      <c r="BM72" s="27" t="s">
        <v>393</v>
      </c>
      <c r="BN72" s="53">
        <f t="shared" si="8"/>
        <v>0</v>
      </c>
      <c r="BP72" s="27" t="s">
        <v>374</v>
      </c>
    </row>
    <row r="73" spans="1:79" x14ac:dyDescent="0.25">
      <c r="A73" s="202"/>
      <c r="C73" s="208" t="s">
        <v>99</v>
      </c>
      <c r="D73" s="209"/>
      <c r="E73" s="209"/>
      <c r="F73" s="210"/>
      <c r="G73" s="129" t="s">
        <v>91</v>
      </c>
      <c r="H73" s="127"/>
      <c r="I73" s="127"/>
      <c r="J73" s="127"/>
      <c r="K73" s="127"/>
      <c r="L73" s="130"/>
      <c r="M73" s="131" t="s">
        <v>108</v>
      </c>
      <c r="N73" s="131" t="s">
        <v>109</v>
      </c>
      <c r="R73" s="125" t="str">
        <f>IF($BK73=0,Testi_CALC!$E$28,Testi_CALC!$E$63)</f>
        <v>OK!</v>
      </c>
      <c r="AB73" s="109" t="str">
        <f>IF(H73&lt;&gt;"",Pesi_VSP_ORG!Z21,"")</f>
        <v/>
      </c>
      <c r="AC73" s="109" t="str">
        <f>IF(I73&lt;&gt;"",Pesi_VSP_ORG!AA21,"")</f>
        <v/>
      </c>
      <c r="AD73" s="109" t="str">
        <f>IF(J73&lt;&gt;"",Pesi_VSP_ORG!AB21,"")</f>
        <v/>
      </c>
      <c r="AE73" s="109" t="str">
        <f>IF(K73&lt;&gt;"",Pesi_VSP_ORG!AC21,"")</f>
        <v/>
      </c>
      <c r="AF73" s="109" t="str">
        <f>IF(L73&lt;&gt;"",Pesi_VSP_ORG!AD21,"")</f>
        <v/>
      </c>
      <c r="AL73" s="53">
        <f t="shared" si="7"/>
        <v>9</v>
      </c>
      <c r="BK73" s="53">
        <f>IF($AB63="",0,IF(COUNTBLANK($H73:$L73)=4,0,1))</f>
        <v>0</v>
      </c>
      <c r="BM73" s="27" t="s">
        <v>393</v>
      </c>
      <c r="BN73" s="53">
        <f t="shared" si="8"/>
        <v>0</v>
      </c>
      <c r="BP73" s="27" t="s">
        <v>374</v>
      </c>
    </row>
    <row r="74" spans="1:79" x14ac:dyDescent="0.25">
      <c r="A74" s="202"/>
      <c r="C74" s="208" t="s">
        <v>100</v>
      </c>
      <c r="D74" s="209"/>
      <c r="E74" s="209"/>
      <c r="F74" s="210"/>
      <c r="G74" s="129" t="s">
        <v>92</v>
      </c>
      <c r="H74" s="127"/>
      <c r="I74" s="127"/>
      <c r="J74" s="127"/>
      <c r="K74" s="127"/>
      <c r="L74" s="127"/>
      <c r="M74" s="127"/>
      <c r="N74" s="127"/>
      <c r="R74" s="125" t="str">
        <f>IF($BK74=0,Testi_CALC!$E$28,Testi_CALC!$E$63)</f>
        <v>OK!</v>
      </c>
      <c r="AB74" s="109" t="str">
        <f>IF(H74&lt;&gt;"",Pesi_VSP_ORG!Z23,"")</f>
        <v/>
      </c>
      <c r="AC74" s="109" t="str">
        <f>IF(I74&lt;&gt;"",Pesi_VSP_ORG!AA23,"")</f>
        <v/>
      </c>
      <c r="AD74" s="109" t="str">
        <f>IF(J74&lt;&gt;"",Pesi_VSP_ORG!AB23,"")</f>
        <v/>
      </c>
      <c r="AE74" s="109" t="str">
        <f>IF(K74&lt;&gt;"",Pesi_VSP_ORG!AC23,"")</f>
        <v/>
      </c>
      <c r="AF74" s="109" t="str">
        <f>IF(L74&lt;&gt;"",Pesi_VSP_ORG!AD23,"")</f>
        <v/>
      </c>
      <c r="AG74" s="109" t="str">
        <f>IF(M74&lt;&gt;"",Pesi_VSP_ORG!AE23,"")</f>
        <v/>
      </c>
      <c r="AH74" s="109" t="str">
        <f>IF(N74&lt;&gt;"",Pesi_VSP_ORG!AF23,"")</f>
        <v/>
      </c>
      <c r="AL74" s="53">
        <f t="shared" si="7"/>
        <v>9</v>
      </c>
      <c r="BK74" s="53">
        <f>IF($AB63="",0,IF(COUNTBLANK($H74:$N74)=6,0,1))</f>
        <v>0</v>
      </c>
      <c r="BM74" s="27" t="s">
        <v>393</v>
      </c>
      <c r="BN74" s="53">
        <f t="shared" si="8"/>
        <v>0</v>
      </c>
      <c r="BP74" s="27" t="s">
        <v>374</v>
      </c>
    </row>
    <row r="75" spans="1:79" x14ac:dyDescent="0.25">
      <c r="A75" s="202"/>
      <c r="C75" s="211" t="s">
        <v>116</v>
      </c>
      <c r="D75" s="211"/>
      <c r="E75" s="211"/>
      <c r="F75" s="128" t="s">
        <v>101</v>
      </c>
      <c r="G75" s="129" t="s">
        <v>93</v>
      </c>
      <c r="H75" s="127"/>
      <c r="I75" s="127"/>
      <c r="J75" s="127"/>
      <c r="K75" s="127"/>
      <c r="L75" s="127"/>
      <c r="M75" s="127"/>
      <c r="N75" s="127"/>
      <c r="R75" s="125" t="str">
        <f>IF($BK75=0,Testi_CALC!$E$28,Testi_CALC!$E$63)</f>
        <v>OK!</v>
      </c>
      <c r="AB75" s="109" t="str">
        <f>IF(H75&lt;&gt;"",Pesi_VSP_ORG!Z26,"")</f>
        <v/>
      </c>
      <c r="AC75" s="109" t="str">
        <f>IF(I75&lt;&gt;"",Pesi_VSP_ORG!AA26,"")</f>
        <v/>
      </c>
      <c r="AD75" s="109" t="str">
        <f>IF(J75&lt;&gt;"",Pesi_VSP_ORG!AB26,"")</f>
        <v/>
      </c>
      <c r="AE75" s="109" t="str">
        <f>IF(K75&lt;&gt;"",Pesi_VSP_ORG!AC26,"")</f>
        <v/>
      </c>
      <c r="AF75" s="109" t="str">
        <f>IF(L75&lt;&gt;"",Pesi_VSP_ORG!AD26,"")</f>
        <v/>
      </c>
      <c r="AG75" s="109" t="str">
        <f>IF(M75&lt;&gt;"",Pesi_VSP_ORG!AE26,"")</f>
        <v/>
      </c>
      <c r="AH75" s="109" t="str">
        <f>IF(N75&lt;&gt;"",Pesi_VSP_ORG!AF26,"")</f>
        <v/>
      </c>
      <c r="AL75" s="53">
        <f t="shared" si="7"/>
        <v>9</v>
      </c>
      <c r="BK75" s="53">
        <f>IF($AB63="",0,IF(COUNTBLANK($H75:$N75)=6,0,1))</f>
        <v>0</v>
      </c>
      <c r="BM75" s="27" t="s">
        <v>393</v>
      </c>
      <c r="BN75" s="53">
        <f t="shared" si="8"/>
        <v>0</v>
      </c>
      <c r="BP75" s="27" t="s">
        <v>374</v>
      </c>
    </row>
    <row r="76" spans="1:79" x14ac:dyDescent="0.25">
      <c r="A76" s="202"/>
      <c r="C76" s="211"/>
      <c r="D76" s="211"/>
      <c r="E76" s="211"/>
      <c r="F76" s="128" t="s">
        <v>102</v>
      </c>
      <c r="G76" s="129" t="s">
        <v>94</v>
      </c>
      <c r="H76" s="127"/>
      <c r="I76" s="127"/>
      <c r="J76" s="127"/>
      <c r="K76" s="127"/>
      <c r="L76" s="127"/>
      <c r="M76" s="127"/>
      <c r="N76" s="127"/>
      <c r="R76" s="125" t="str">
        <f>IF($BK76=0,Testi_CALC!$E$28,Testi_CALC!$E$63)</f>
        <v>OK!</v>
      </c>
      <c r="AB76" s="109" t="str">
        <f>IF(H76&lt;&gt;"",Pesi_VSP_ORG!Z27,"")</f>
        <v/>
      </c>
      <c r="AC76" s="109" t="str">
        <f>IF(I76&lt;&gt;"",Pesi_VSP_ORG!AA27,"")</f>
        <v/>
      </c>
      <c r="AD76" s="109" t="str">
        <f>IF(J76&lt;&gt;"",Pesi_VSP_ORG!AB27,"")</f>
        <v/>
      </c>
      <c r="AE76" s="109" t="str">
        <f>IF(K76&lt;&gt;"",Pesi_VSP_ORG!AC27,"")</f>
        <v/>
      </c>
      <c r="AF76" s="109" t="str">
        <f>IF(L76&lt;&gt;"",Pesi_VSP_ORG!AD27,"")</f>
        <v/>
      </c>
      <c r="AG76" s="109" t="str">
        <f>IF(M76&lt;&gt;"",Pesi_VSP_ORG!AE27,"")</f>
        <v/>
      </c>
      <c r="AH76" s="109" t="str">
        <f>IF(N76&lt;&gt;"",Pesi_VSP_ORG!AF27,"")</f>
        <v/>
      </c>
      <c r="AL76" s="53">
        <f t="shared" si="7"/>
        <v>9</v>
      </c>
      <c r="BK76" s="53">
        <f>IF($AB63="",0,IF(COUNTBLANK($H76:$N76)=6,0,1))</f>
        <v>0</v>
      </c>
      <c r="BM76" s="27" t="s">
        <v>393</v>
      </c>
      <c r="BN76" s="53">
        <f t="shared" si="8"/>
        <v>0</v>
      </c>
      <c r="BP76" s="27" t="s">
        <v>374</v>
      </c>
    </row>
    <row r="77" spans="1:79" ht="20.100000000000001" customHeight="1" x14ac:dyDescent="0.25">
      <c r="C77" s="11"/>
      <c r="D77" s="11"/>
      <c r="E77" s="11"/>
      <c r="F77" s="11"/>
      <c r="G77" s="11"/>
      <c r="H77" s="133"/>
      <c r="I77" s="133"/>
      <c r="J77" s="133"/>
      <c r="K77" s="133"/>
      <c r="L77" s="133"/>
      <c r="M77" s="133"/>
      <c r="N77" s="133"/>
      <c r="O77" s="11"/>
      <c r="P77" s="11"/>
    </row>
    <row r="78" spans="1:79" ht="20.100000000000001" customHeight="1" x14ac:dyDescent="0.25"/>
    <row r="79" spans="1:79" x14ac:dyDescent="0.25">
      <c r="C79" s="205" t="s">
        <v>117</v>
      </c>
      <c r="D79" s="205"/>
      <c r="F79" s="4" t="s">
        <v>118</v>
      </c>
      <c r="G79" s="2"/>
      <c r="H79" s="205" t="s">
        <v>119</v>
      </c>
      <c r="I79" s="205"/>
      <c r="J79" s="205"/>
      <c r="K79" s="205"/>
      <c r="L79" s="205"/>
      <c r="M79" s="205"/>
      <c r="O79" s="205" t="s">
        <v>126</v>
      </c>
      <c r="P79" s="205"/>
      <c r="AB79" s="5" t="s">
        <v>127</v>
      </c>
      <c r="AL79" s="4" t="s">
        <v>130</v>
      </c>
    </row>
    <row r="80" spans="1:79" ht="18" customHeight="1" x14ac:dyDescent="0.25">
      <c r="C80" s="204"/>
      <c r="D80" s="204"/>
      <c r="F80" s="132"/>
      <c r="G80" s="2"/>
      <c r="H80" s="207"/>
      <c r="I80" s="207"/>
      <c r="J80" s="207"/>
      <c r="K80" s="207"/>
      <c r="L80" s="207"/>
      <c r="M80" s="207"/>
      <c r="O80" s="204"/>
      <c r="P80" s="204"/>
      <c r="R80" s="125" t="str">
        <f>IF($BG82=0,Testi_CALC!$E$28,Testi_CALC!$E$60)</f>
        <v>OK!</v>
      </c>
      <c r="T80" s="125" t="str">
        <f>IF($BG83=0,Testi_CALC!$E$28,Testi_CALC!$E$61)</f>
        <v>OK!</v>
      </c>
      <c r="V80" s="125" t="str">
        <f>IF($BG84=0,Testi_CALC!$E$28,Testi_CALC!$E$62)</f>
        <v>OK!</v>
      </c>
      <c r="AB80" s="53" t="str">
        <f>IF(Generalità_ORG!$D$36&lt;&gt;"","X",IF(OR(F80&lt;&gt;"",H80&lt;&gt;"",C80&lt;&gt;""),"X",""))</f>
        <v/>
      </c>
      <c r="AL80" s="109" t="str">
        <f>IF(AB80&lt;&gt;"",SUM(AB83:AJ93),"")</f>
        <v/>
      </c>
      <c r="AO80" s="53">
        <f>IF(Generalità_ORG!D$35="",1,0)</f>
        <v>1</v>
      </c>
    </row>
    <row r="81" spans="1:79" ht="3.95" customHeight="1" x14ac:dyDescent="0.25">
      <c r="A81" s="12"/>
    </row>
    <row r="82" spans="1:79" x14ac:dyDescent="0.25">
      <c r="A82" s="12"/>
      <c r="H82" s="131" t="s">
        <v>103</v>
      </c>
      <c r="I82" s="131" t="s">
        <v>104</v>
      </c>
      <c r="J82" s="131" t="s">
        <v>105</v>
      </c>
      <c r="K82" s="131" t="s">
        <v>106</v>
      </c>
      <c r="AB82" s="205" t="s">
        <v>128</v>
      </c>
      <c r="AC82" s="205"/>
      <c r="AD82" s="205"/>
      <c r="AE82" s="205"/>
      <c r="AF82" s="205"/>
      <c r="AG82" s="205"/>
      <c r="AH82" s="205"/>
      <c r="AI82" s="205"/>
      <c r="AJ82" s="205"/>
      <c r="AL82" s="4" t="s">
        <v>129</v>
      </c>
      <c r="BD82" s="53">
        <f>IF($AB80="",0,IF($C80&lt;&gt;"",0,1))</f>
        <v>0</v>
      </c>
      <c r="BF82" s="27" t="s">
        <v>388</v>
      </c>
      <c r="BG82" s="53">
        <f>IF($AO$5=0,0,BD82)</f>
        <v>0</v>
      </c>
      <c r="BI82" s="27" t="s">
        <v>374</v>
      </c>
      <c r="BW82" s="53" t="str">
        <f>IF(BY82,Testi_CALC!E69,"")</f>
        <v/>
      </c>
      <c r="BY82" s="53">
        <f>IF(OR(BG82:BG84,BN83:BN93),1,0)</f>
        <v>0</v>
      </c>
      <c r="CA82" s="2" t="s">
        <v>449</v>
      </c>
    </row>
    <row r="83" spans="1:79" ht="15" customHeight="1" x14ac:dyDescent="0.25">
      <c r="A83" s="202" t="str">
        <f>IF(ISBLANK(Generalità_ORG!$D$35),Testi_CALC!$E$5,Generalità_ORG!$D$35)</f>
        <v>(PG non utilizzato)</v>
      </c>
      <c r="C83" s="206" t="s">
        <v>112</v>
      </c>
      <c r="D83" s="206"/>
      <c r="E83" s="206"/>
      <c r="F83" s="128" t="s">
        <v>21</v>
      </c>
      <c r="G83" s="129" t="s">
        <v>84</v>
      </c>
      <c r="H83" s="127"/>
      <c r="I83" s="127"/>
      <c r="J83" s="127"/>
      <c r="K83" s="127"/>
      <c r="R83" s="125" t="str">
        <f>IF($BK83=0,Testi_CALC!$E$28,Testi_CALC!$E$63)</f>
        <v>OK!</v>
      </c>
      <c r="AB83" s="109" t="str">
        <f>IF(H83&lt;&gt;"",Pesi_VSP_ORG!Z9,"")</f>
        <v/>
      </c>
      <c r="AC83" s="109" t="str">
        <f>IF(I83&lt;&gt;"",Pesi_VSP_ORG!AA9,"")</f>
        <v/>
      </c>
      <c r="AD83" s="109" t="str">
        <f>IF(J83&lt;&gt;"",Pesi_VSP_ORG!AB9,"")</f>
        <v/>
      </c>
      <c r="AE83" s="109" t="str">
        <f>IF(K83&lt;&gt;"",Pesi_VSP_ORG!AC9,"")</f>
        <v/>
      </c>
      <c r="AL83" s="53">
        <f>IF(AB83&lt;&gt;"",1,IF(AC83&lt;&gt;"",2,IF(AD83&lt;&gt;"",3,IF(AE83&lt;&gt;"",4,IF(AF83&lt;&gt;"",5,IF(AG83&lt;&gt;"",6,IF(AH83&lt;&gt;"",7,IF(AI83&lt;&gt;"",8,9))))))))</f>
        <v>9</v>
      </c>
      <c r="BD83" s="53">
        <f>IF($AB80="",0,IF($F80&lt;&gt;"",0,1))</f>
        <v>0</v>
      </c>
      <c r="BF83" s="2" t="s">
        <v>389</v>
      </c>
      <c r="BG83" s="53">
        <f>IF($AO$5=0,0,BD83)</f>
        <v>0</v>
      </c>
      <c r="BI83" s="27" t="s">
        <v>374</v>
      </c>
      <c r="BK83" s="53">
        <f>IF($AB80="",0,IF(COUNTBLANK($H83:$K83)=3,0,1))</f>
        <v>0</v>
      </c>
      <c r="BM83" s="27" t="s">
        <v>393</v>
      </c>
      <c r="BN83" s="53">
        <f>IF($AO$5=0,0,BK83)</f>
        <v>0</v>
      </c>
      <c r="BP83" s="27" t="s">
        <v>374</v>
      </c>
    </row>
    <row r="84" spans="1:79" x14ac:dyDescent="0.25">
      <c r="A84" s="202"/>
      <c r="C84" s="206"/>
      <c r="D84" s="206"/>
      <c r="E84" s="206"/>
      <c r="F84" s="128" t="s">
        <v>22</v>
      </c>
      <c r="G84" s="129" t="s">
        <v>85</v>
      </c>
      <c r="H84" s="127"/>
      <c r="I84" s="127"/>
      <c r="J84" s="127"/>
      <c r="R84" s="125" t="str">
        <f>IF($BK84=0,Testi_CALC!$E$28,Testi_CALC!$E$63)</f>
        <v>OK!</v>
      </c>
      <c r="AB84" s="109" t="str">
        <f>IF(H84&lt;&gt;"",Pesi_VSP_ORG!Z10,"")</f>
        <v/>
      </c>
      <c r="AC84" s="109" t="str">
        <f>IF(I84&lt;&gt;"",Pesi_VSP_ORG!AA27,"")</f>
        <v/>
      </c>
      <c r="AD84" s="109" t="str">
        <f>IF(J84&lt;&gt;"",Pesi_VSP_ORG!AB27,"")</f>
        <v/>
      </c>
      <c r="AL84" s="53">
        <f t="shared" ref="AL84:AL93" si="9">IF(AB84&lt;&gt;"",1,IF(AC84&lt;&gt;"",2,IF(AD84&lt;&gt;"",3,IF(AE84&lt;&gt;"",4,IF(AF84&lt;&gt;"",5,IF(AG84&lt;&gt;"",6,IF(AH84&lt;&gt;"",7,IF(AI84&lt;&gt;"",8,9))))))))</f>
        <v>9</v>
      </c>
      <c r="BD84" s="53">
        <f>IF($AB80="",0,IF($H80&lt;&gt;"",0,1))</f>
        <v>0</v>
      </c>
      <c r="BF84" s="2" t="s">
        <v>390</v>
      </c>
      <c r="BG84" s="53">
        <f>IF($AO$5=0,0,BD84)</f>
        <v>0</v>
      </c>
      <c r="BI84" s="27" t="s">
        <v>374</v>
      </c>
      <c r="BK84" s="53">
        <f>IF($AB80="",0,IF(COUNTBLANK($H84:$J84)=2,0,1))</f>
        <v>0</v>
      </c>
      <c r="BM84" s="27" t="s">
        <v>393</v>
      </c>
      <c r="BN84" s="53">
        <f t="shared" ref="BN84:BN93" si="10">IF($AO$5=0,0,BK84)</f>
        <v>0</v>
      </c>
      <c r="BP84" s="27" t="s">
        <v>374</v>
      </c>
    </row>
    <row r="85" spans="1:79" x14ac:dyDescent="0.25">
      <c r="A85" s="202"/>
      <c r="C85" s="206"/>
      <c r="D85" s="206"/>
      <c r="E85" s="206"/>
      <c r="F85" s="128" t="s">
        <v>23</v>
      </c>
      <c r="G85" s="129" t="s">
        <v>86</v>
      </c>
      <c r="H85" s="127"/>
      <c r="I85" s="130"/>
      <c r="J85" s="131" t="s">
        <v>105</v>
      </c>
      <c r="K85" s="131" t="s">
        <v>106</v>
      </c>
      <c r="L85" s="131" t="s">
        <v>107</v>
      </c>
      <c r="M85" s="131" t="s">
        <v>108</v>
      </c>
      <c r="N85" s="131" t="s">
        <v>109</v>
      </c>
      <c r="R85" s="125" t="str">
        <f>IF($BK85=0,Testi_CALC!$E$28,Testi_CALC!$E$63)</f>
        <v>OK!</v>
      </c>
      <c r="AB85" s="109" t="str">
        <f>IF(H85&lt;&gt;"",Pesi_VSP_ORG!Z11,"")</f>
        <v/>
      </c>
      <c r="AC85" s="109" t="str">
        <f>IF(I85&lt;&gt;"",Pesi_VSP_ORG!AA11,"")</f>
        <v/>
      </c>
      <c r="AL85" s="53">
        <f t="shared" si="9"/>
        <v>9</v>
      </c>
      <c r="BK85" s="53">
        <f>IF($AB80="",0,IF(COUNTBLANK($H85:$I85)=1,0,1))</f>
        <v>0</v>
      </c>
      <c r="BM85" s="27" t="s">
        <v>393</v>
      </c>
      <c r="BN85" s="53">
        <f t="shared" si="10"/>
        <v>0</v>
      </c>
      <c r="BP85" s="27" t="s">
        <v>374</v>
      </c>
    </row>
    <row r="86" spans="1:79" ht="15" customHeight="1" x14ac:dyDescent="0.25">
      <c r="A86" s="202"/>
      <c r="C86" s="206" t="s">
        <v>115</v>
      </c>
      <c r="D86" s="206" t="s">
        <v>113</v>
      </c>
      <c r="E86" s="206"/>
      <c r="F86" s="128" t="s">
        <v>95</v>
      </c>
      <c r="G86" s="129" t="s">
        <v>87</v>
      </c>
      <c r="H86" s="127"/>
      <c r="I86" s="127"/>
      <c r="J86" s="127"/>
      <c r="K86" s="127"/>
      <c r="L86" s="127"/>
      <c r="M86" s="127"/>
      <c r="N86" s="130"/>
      <c r="O86" s="131" t="s">
        <v>110</v>
      </c>
      <c r="P86" s="131" t="s">
        <v>111</v>
      </c>
      <c r="R86" s="125" t="str">
        <f>IF($BK86=0,Testi_CALC!$E$28,Testi_CALC!$E$63)</f>
        <v>OK!</v>
      </c>
      <c r="AB86" s="109" t="str">
        <f>IF(H86&lt;&gt;"",Pesi_VSP_ORG!Z15,"")</f>
        <v/>
      </c>
      <c r="AC86" s="109" t="str">
        <f>IF(I86&lt;&gt;"",Pesi_VSP_ORG!AA15,"")</f>
        <v/>
      </c>
      <c r="AD86" s="109" t="str">
        <f>IF(J86&lt;&gt;"",Pesi_VSP_ORG!AB15,"")</f>
        <v/>
      </c>
      <c r="AE86" s="109" t="str">
        <f>IF(K86&lt;&gt;"",Pesi_VSP_ORG!AC15,"")</f>
        <v/>
      </c>
      <c r="AF86" s="109" t="str">
        <f>IF(L86&lt;&gt;"",Pesi_VSP_ORG!AD15,"")</f>
        <v/>
      </c>
      <c r="AG86" s="109" t="str">
        <f>IF(M86&lt;&gt;"",Pesi_VSP_ORG!AE15,"")</f>
        <v/>
      </c>
      <c r="AH86" s="109" t="str">
        <f>IF(N86&lt;&gt;"",Pesi_VSP_ORG!AF15,"")</f>
        <v/>
      </c>
      <c r="AL86" s="53">
        <f t="shared" si="9"/>
        <v>9</v>
      </c>
      <c r="BK86" s="53">
        <f>IF($AB80="",0,IF(COUNTBLANK($H86:$N86)=6,0,1))</f>
        <v>0</v>
      </c>
      <c r="BM86" s="27" t="s">
        <v>393</v>
      </c>
      <c r="BN86" s="53">
        <f t="shared" si="10"/>
        <v>0</v>
      </c>
      <c r="BP86" s="27" t="s">
        <v>374</v>
      </c>
    </row>
    <row r="87" spans="1:79" x14ac:dyDescent="0.25">
      <c r="A87" s="202"/>
      <c r="C87" s="206"/>
      <c r="D87" s="206"/>
      <c r="E87" s="206"/>
      <c r="F87" s="128" t="s">
        <v>96</v>
      </c>
      <c r="G87" s="129" t="s">
        <v>88</v>
      </c>
      <c r="H87" s="127"/>
      <c r="I87" s="127"/>
      <c r="J87" s="127"/>
      <c r="K87" s="127"/>
      <c r="L87" s="127"/>
      <c r="M87" s="127"/>
      <c r="N87" s="127"/>
      <c r="O87" s="127"/>
      <c r="P87" s="127"/>
      <c r="R87" s="125" t="str">
        <f>IF($BK87=0,Testi_CALC!$E$28,Testi_CALC!$E$63)</f>
        <v>OK!</v>
      </c>
      <c r="AB87" s="109" t="str">
        <f>IF(H87&lt;&gt;"",Pesi_VSP_ORG!Z16,"")</f>
        <v/>
      </c>
      <c r="AC87" s="109" t="str">
        <f>IF(I87&lt;&gt;"",Pesi_VSP_ORG!AA16,"")</f>
        <v/>
      </c>
      <c r="AD87" s="109" t="str">
        <f>IF(J87&lt;&gt;"",Pesi_VSP_ORG!AB16,"")</f>
        <v/>
      </c>
      <c r="AE87" s="109" t="str">
        <f>IF(K87&lt;&gt;"",Pesi_VSP_ORG!AC16,"")</f>
        <v/>
      </c>
      <c r="AF87" s="109" t="str">
        <f>IF(L87&lt;&gt;"",Pesi_VSP_ORG!AD16,"")</f>
        <v/>
      </c>
      <c r="AG87" s="109" t="str">
        <f>IF(M87&lt;&gt;"",Pesi_VSP_ORG!AE16,"")</f>
        <v/>
      </c>
      <c r="AH87" s="109" t="str">
        <f>IF(N87&lt;&gt;"",Pesi_VSP_ORG!AF16,"")</f>
        <v/>
      </c>
      <c r="AI87" s="109" t="str">
        <f>IF(O87&lt;&gt;"",Pesi_VSP_ORG!AG16,"")</f>
        <v/>
      </c>
      <c r="AJ87" s="109" t="str">
        <f>IF(P87&lt;&gt;"",Pesi_VSP_ORG!AH16,"")</f>
        <v/>
      </c>
      <c r="AL87" s="53">
        <f t="shared" si="9"/>
        <v>9</v>
      </c>
      <c r="BK87" s="53">
        <f>IF($AB80="",0,IF(COUNTBLANK($H87:$P87)=8,0,1))</f>
        <v>0</v>
      </c>
      <c r="BM87" s="27" t="s">
        <v>393</v>
      </c>
      <c r="BN87" s="53">
        <f t="shared" si="10"/>
        <v>0</v>
      </c>
      <c r="BP87" s="27" t="s">
        <v>374</v>
      </c>
    </row>
    <row r="88" spans="1:79" ht="15" customHeight="1" x14ac:dyDescent="0.25">
      <c r="A88" s="202"/>
      <c r="C88" s="206"/>
      <c r="D88" s="206" t="s">
        <v>114</v>
      </c>
      <c r="E88" s="206"/>
      <c r="F88" s="128" t="s">
        <v>97</v>
      </c>
      <c r="G88" s="129" t="s">
        <v>89</v>
      </c>
      <c r="H88" s="127"/>
      <c r="I88" s="127"/>
      <c r="J88" s="127"/>
      <c r="K88" s="127"/>
      <c r="L88" s="127"/>
      <c r="M88" s="3"/>
      <c r="N88" s="3"/>
      <c r="R88" s="125" t="str">
        <f>IF($BK88=0,Testi_CALC!$E$28,Testi_CALC!$E$63)</f>
        <v>OK!</v>
      </c>
      <c r="AB88" s="109" t="str">
        <f>IF(H88&lt;&gt;"",Pesi_VSP_ORG!Z18,"")</f>
        <v/>
      </c>
      <c r="AC88" s="109" t="str">
        <f>IF(I88&lt;&gt;"",Pesi_VSP_ORG!AA18,"")</f>
        <v/>
      </c>
      <c r="AD88" s="109" t="str">
        <f>IF(J88&lt;&gt;"",Pesi_VSP_ORG!AB18,"")</f>
        <v/>
      </c>
      <c r="AE88" s="109" t="str">
        <f>IF(K88&lt;&gt;"",Pesi_VSP_ORG!AC18,"")</f>
        <v/>
      </c>
      <c r="AF88" s="109" t="str">
        <f>IF(L88&lt;&gt;"",Pesi_VSP_ORG!AD18,"")</f>
        <v/>
      </c>
      <c r="AL88" s="53">
        <f t="shared" si="9"/>
        <v>9</v>
      </c>
      <c r="BK88" s="53">
        <f>IF($AB80="",0,IF(COUNTBLANK($H88:$L88)=4,0,1))</f>
        <v>0</v>
      </c>
      <c r="BM88" s="27" t="s">
        <v>393</v>
      </c>
      <c r="BN88" s="53">
        <f t="shared" si="10"/>
        <v>0</v>
      </c>
      <c r="BP88" s="27" t="s">
        <v>374</v>
      </c>
    </row>
    <row r="89" spans="1:79" x14ac:dyDescent="0.25">
      <c r="A89" s="202"/>
      <c r="C89" s="206"/>
      <c r="D89" s="206"/>
      <c r="E89" s="206"/>
      <c r="F89" s="128" t="s">
        <v>98</v>
      </c>
      <c r="G89" s="129" t="s">
        <v>90</v>
      </c>
      <c r="H89" s="127"/>
      <c r="I89" s="127"/>
      <c r="J89" s="127"/>
      <c r="K89" s="127"/>
      <c r="L89" s="127"/>
      <c r="R89" s="125" t="str">
        <f>IF($BK89=0,Testi_CALC!$E$28,Testi_CALC!$E$63)</f>
        <v>OK!</v>
      </c>
      <c r="AB89" s="109" t="str">
        <f>IF(H89&lt;&gt;"",Pesi_VSP_ORG!Z19,"")</f>
        <v/>
      </c>
      <c r="AC89" s="109" t="str">
        <f>IF(I89&lt;&gt;"",Pesi_VSP_ORG!AA19,"")</f>
        <v/>
      </c>
      <c r="AD89" s="109" t="str">
        <f>IF(J89&lt;&gt;"",Pesi_VSP_ORG!AB19,"")</f>
        <v/>
      </c>
      <c r="AE89" s="109" t="str">
        <f>IF(K89&lt;&gt;"",Pesi_VSP_ORG!AC19,"")</f>
        <v/>
      </c>
      <c r="AF89" s="109" t="str">
        <f>IF(L89&lt;&gt;"",Pesi_VSP_ORG!AD19,"")</f>
        <v/>
      </c>
      <c r="AL89" s="53">
        <f t="shared" si="9"/>
        <v>9</v>
      </c>
      <c r="BK89" s="53">
        <f>IF($AB80="",0,IF(COUNTBLANK($H89:$L89)=4,0,1))</f>
        <v>0</v>
      </c>
      <c r="BM89" s="27" t="s">
        <v>393</v>
      </c>
      <c r="BN89" s="53">
        <f t="shared" si="10"/>
        <v>0</v>
      </c>
      <c r="BP89" s="27" t="s">
        <v>374</v>
      </c>
    </row>
    <row r="90" spans="1:79" x14ac:dyDescent="0.25">
      <c r="A90" s="202"/>
      <c r="C90" s="208" t="s">
        <v>99</v>
      </c>
      <c r="D90" s="209"/>
      <c r="E90" s="209"/>
      <c r="F90" s="210"/>
      <c r="G90" s="129" t="s">
        <v>91</v>
      </c>
      <c r="H90" s="127"/>
      <c r="I90" s="127"/>
      <c r="J90" s="127"/>
      <c r="K90" s="127"/>
      <c r="L90" s="130"/>
      <c r="M90" s="131" t="s">
        <v>108</v>
      </c>
      <c r="N90" s="131" t="s">
        <v>109</v>
      </c>
      <c r="R90" s="125" t="str">
        <f>IF($BK90=0,Testi_CALC!$E$28,Testi_CALC!$E$63)</f>
        <v>OK!</v>
      </c>
      <c r="AB90" s="109" t="str">
        <f>IF(H90&lt;&gt;"",Pesi_VSP_ORG!Z21,"")</f>
        <v/>
      </c>
      <c r="AC90" s="109" t="str">
        <f>IF(I90&lt;&gt;"",Pesi_VSP_ORG!AA21,"")</f>
        <v/>
      </c>
      <c r="AD90" s="109" t="str">
        <f>IF(J90&lt;&gt;"",Pesi_VSP_ORG!AB21,"")</f>
        <v/>
      </c>
      <c r="AE90" s="109" t="str">
        <f>IF(K90&lt;&gt;"",Pesi_VSP_ORG!AC21,"")</f>
        <v/>
      </c>
      <c r="AF90" s="109" t="str">
        <f>IF(L90&lt;&gt;"",Pesi_VSP_ORG!AD21,"")</f>
        <v/>
      </c>
      <c r="AL90" s="53">
        <f t="shared" si="9"/>
        <v>9</v>
      </c>
      <c r="BK90" s="53">
        <f>IF($AB80="",0,IF(COUNTBLANK($H90:$L90)=4,0,1))</f>
        <v>0</v>
      </c>
      <c r="BM90" s="27" t="s">
        <v>393</v>
      </c>
      <c r="BN90" s="53">
        <f t="shared" si="10"/>
        <v>0</v>
      </c>
      <c r="BP90" s="27" t="s">
        <v>374</v>
      </c>
    </row>
    <row r="91" spans="1:79" x14ac:dyDescent="0.25">
      <c r="A91" s="202"/>
      <c r="C91" s="208" t="s">
        <v>100</v>
      </c>
      <c r="D91" s="209"/>
      <c r="E91" s="209"/>
      <c r="F91" s="210"/>
      <c r="G91" s="129" t="s">
        <v>92</v>
      </c>
      <c r="H91" s="127"/>
      <c r="I91" s="127"/>
      <c r="J91" s="127"/>
      <c r="K91" s="127"/>
      <c r="L91" s="127"/>
      <c r="M91" s="127"/>
      <c r="N91" s="127"/>
      <c r="R91" s="125" t="str">
        <f>IF($BK91=0,Testi_CALC!$E$28,Testi_CALC!$E$63)</f>
        <v>OK!</v>
      </c>
      <c r="AB91" s="109" t="str">
        <f>IF(H91&lt;&gt;"",Pesi_VSP_ORG!Z23,"")</f>
        <v/>
      </c>
      <c r="AC91" s="109" t="str">
        <f>IF(I91&lt;&gt;"",Pesi_VSP_ORG!AA23,"")</f>
        <v/>
      </c>
      <c r="AD91" s="109" t="str">
        <f>IF(J91&lt;&gt;"",Pesi_VSP_ORG!AB23,"")</f>
        <v/>
      </c>
      <c r="AE91" s="109" t="str">
        <f>IF(K91&lt;&gt;"",Pesi_VSP_ORG!AC23,"")</f>
        <v/>
      </c>
      <c r="AF91" s="109" t="str">
        <f>IF(L91&lt;&gt;"",Pesi_VSP_ORG!AD23,"")</f>
        <v/>
      </c>
      <c r="AG91" s="109" t="str">
        <f>IF(M91&lt;&gt;"",Pesi_VSP_ORG!AE23,"")</f>
        <v/>
      </c>
      <c r="AH91" s="109" t="str">
        <f>IF(N91&lt;&gt;"",Pesi_VSP_ORG!AF23,"")</f>
        <v/>
      </c>
      <c r="AL91" s="53">
        <f t="shared" si="9"/>
        <v>9</v>
      </c>
      <c r="BK91" s="53">
        <f>IF($AB80="",0,IF(COUNTBLANK($H91:$N91)=6,0,1))</f>
        <v>0</v>
      </c>
      <c r="BM91" s="27" t="s">
        <v>393</v>
      </c>
      <c r="BN91" s="53">
        <f t="shared" si="10"/>
        <v>0</v>
      </c>
      <c r="BP91" s="27" t="s">
        <v>374</v>
      </c>
    </row>
    <row r="92" spans="1:79" x14ac:dyDescent="0.25">
      <c r="A92" s="202"/>
      <c r="C92" s="211" t="s">
        <v>116</v>
      </c>
      <c r="D92" s="211"/>
      <c r="E92" s="211"/>
      <c r="F92" s="128" t="s">
        <v>101</v>
      </c>
      <c r="G92" s="129" t="s">
        <v>93</v>
      </c>
      <c r="H92" s="127"/>
      <c r="I92" s="127"/>
      <c r="J92" s="127"/>
      <c r="K92" s="127"/>
      <c r="L92" s="127"/>
      <c r="M92" s="127"/>
      <c r="N92" s="127"/>
      <c r="R92" s="125" t="str">
        <f>IF($BK92=0,Testi_CALC!$E$28,Testi_CALC!$E$63)</f>
        <v>OK!</v>
      </c>
      <c r="AB92" s="109" t="str">
        <f>IF(H92&lt;&gt;"",Pesi_VSP_ORG!Z26,"")</f>
        <v/>
      </c>
      <c r="AC92" s="109" t="str">
        <f>IF(I92&lt;&gt;"",Pesi_VSP_ORG!AA26,"")</f>
        <v/>
      </c>
      <c r="AD92" s="109" t="str">
        <f>IF(J92&lt;&gt;"",Pesi_VSP_ORG!AB26,"")</f>
        <v/>
      </c>
      <c r="AE92" s="109" t="str">
        <f>IF(K92&lt;&gt;"",Pesi_VSP_ORG!AC26,"")</f>
        <v/>
      </c>
      <c r="AF92" s="109" t="str">
        <f>IF(L92&lt;&gt;"",Pesi_VSP_ORG!AD26,"")</f>
        <v/>
      </c>
      <c r="AG92" s="109" t="str">
        <f>IF(M92&lt;&gt;"",Pesi_VSP_ORG!AE26,"")</f>
        <v/>
      </c>
      <c r="AH92" s="109" t="str">
        <f>IF(N92&lt;&gt;"",Pesi_VSP_ORG!AF26,"")</f>
        <v/>
      </c>
      <c r="AL92" s="53">
        <f t="shared" si="9"/>
        <v>9</v>
      </c>
      <c r="BK92" s="53">
        <f>IF($AB80="",0,IF(COUNTBLANK($H92:$N92)=6,0,1))</f>
        <v>0</v>
      </c>
      <c r="BM92" s="27" t="s">
        <v>393</v>
      </c>
      <c r="BN92" s="53">
        <f t="shared" si="10"/>
        <v>0</v>
      </c>
      <c r="BP92" s="27" t="s">
        <v>374</v>
      </c>
    </row>
    <row r="93" spans="1:79" x14ac:dyDescent="0.25">
      <c r="A93" s="202"/>
      <c r="C93" s="211"/>
      <c r="D93" s="211"/>
      <c r="E93" s="211"/>
      <c r="F93" s="128" t="s">
        <v>102</v>
      </c>
      <c r="G93" s="129" t="s">
        <v>94</v>
      </c>
      <c r="H93" s="127"/>
      <c r="I93" s="127"/>
      <c r="J93" s="127"/>
      <c r="K93" s="127"/>
      <c r="L93" s="127"/>
      <c r="M93" s="127"/>
      <c r="N93" s="127"/>
      <c r="R93" s="125" t="str">
        <f>IF($BK93=0,Testi_CALC!$E$28,Testi_CALC!$E$63)</f>
        <v>OK!</v>
      </c>
      <c r="AB93" s="109" t="str">
        <f>IF(H93&lt;&gt;"",Pesi_VSP_ORG!Z27,"")</f>
        <v/>
      </c>
      <c r="AC93" s="109" t="str">
        <f>IF(I93&lt;&gt;"",Pesi_VSP_ORG!AA27,"")</f>
        <v/>
      </c>
      <c r="AD93" s="109" t="str">
        <f>IF(J93&lt;&gt;"",Pesi_VSP_ORG!AB27,"")</f>
        <v/>
      </c>
      <c r="AE93" s="109" t="str">
        <f>IF(K93&lt;&gt;"",Pesi_VSP_ORG!AC27,"")</f>
        <v/>
      </c>
      <c r="AF93" s="109" t="str">
        <f>IF(L93&lt;&gt;"",Pesi_VSP_ORG!AD27,"")</f>
        <v/>
      </c>
      <c r="AG93" s="109" t="str">
        <f>IF(M93&lt;&gt;"",Pesi_VSP_ORG!AE27,"")</f>
        <v/>
      </c>
      <c r="AH93" s="109" t="str">
        <f>IF(N93&lt;&gt;"",Pesi_VSP_ORG!AF27,"")</f>
        <v/>
      </c>
      <c r="AL93" s="53">
        <f t="shared" si="9"/>
        <v>9</v>
      </c>
      <c r="BK93" s="53">
        <f>IF($AB80="",0,IF(COUNTBLANK($H93:$N93)=6,0,1))</f>
        <v>0</v>
      </c>
      <c r="BM93" s="27" t="s">
        <v>393</v>
      </c>
      <c r="BN93" s="53">
        <f t="shared" si="10"/>
        <v>0</v>
      </c>
      <c r="BP93" s="27" t="s">
        <v>374</v>
      </c>
    </row>
    <row r="94" spans="1:79" ht="20.100000000000001" customHeight="1" x14ac:dyDescent="0.25">
      <c r="C94" s="11"/>
      <c r="D94" s="11"/>
      <c r="E94" s="11"/>
      <c r="F94" s="11"/>
      <c r="G94" s="11"/>
      <c r="H94" s="133"/>
      <c r="I94" s="133"/>
      <c r="J94" s="133"/>
      <c r="K94" s="133"/>
      <c r="L94" s="133"/>
      <c r="M94" s="133"/>
      <c r="N94" s="133"/>
      <c r="O94" s="11"/>
      <c r="P94" s="11"/>
    </row>
    <row r="95" spans="1:79" ht="20.100000000000001" customHeight="1" x14ac:dyDescent="0.25"/>
    <row r="96" spans="1:79" x14ac:dyDescent="0.25">
      <c r="C96" s="205" t="s">
        <v>117</v>
      </c>
      <c r="D96" s="205"/>
      <c r="F96" s="4" t="s">
        <v>118</v>
      </c>
      <c r="G96" s="2"/>
      <c r="H96" s="205" t="s">
        <v>119</v>
      </c>
      <c r="I96" s="205"/>
      <c r="J96" s="205"/>
      <c r="K96" s="205"/>
      <c r="L96" s="205"/>
      <c r="M96" s="205"/>
      <c r="O96" s="205" t="s">
        <v>126</v>
      </c>
      <c r="P96" s="205"/>
      <c r="AB96" s="5" t="s">
        <v>127</v>
      </c>
      <c r="AL96" s="4" t="s">
        <v>130</v>
      </c>
    </row>
    <row r="97" spans="1:79" ht="18" customHeight="1" x14ac:dyDescent="0.25">
      <c r="C97" s="204"/>
      <c r="D97" s="204"/>
      <c r="F97" s="132"/>
      <c r="G97" s="2"/>
      <c r="H97" s="207"/>
      <c r="I97" s="207"/>
      <c r="J97" s="207"/>
      <c r="K97" s="207"/>
      <c r="L97" s="207"/>
      <c r="M97" s="207"/>
      <c r="O97" s="204"/>
      <c r="P97" s="204"/>
      <c r="R97" s="125" t="str">
        <f>IF($BG99=0,Testi_CALC!$E$28,Testi_CALC!$E$60)</f>
        <v>OK!</v>
      </c>
      <c r="T97" s="125" t="str">
        <f>IF($BG100=0,Testi_CALC!$E$28,Testi_CALC!$E$61)</f>
        <v>OK!</v>
      </c>
      <c r="V97" s="125" t="str">
        <f>IF($BG101=0,Testi_CALC!$E$28,Testi_CALC!$E$62)</f>
        <v>OK!</v>
      </c>
      <c r="AB97" s="53" t="str">
        <f>IF(Generalità_ORG!$D$39&lt;&gt;"","X",IF(OR(F97&lt;&gt;"",H97&lt;&gt;"",C97&lt;&gt;""),"X",""))</f>
        <v/>
      </c>
      <c r="AL97" s="109" t="str">
        <f>IF(AB97&lt;&gt;"",SUM(AB100:AJ110),"")</f>
        <v/>
      </c>
      <c r="AO97" s="53">
        <f>IF(Generalità_ORG!D$38="",1,0)</f>
        <v>1</v>
      </c>
    </row>
    <row r="98" spans="1:79" ht="3.95" customHeight="1" x14ac:dyDescent="0.25">
      <c r="A98" s="12"/>
    </row>
    <row r="99" spans="1:79" x14ac:dyDescent="0.25">
      <c r="A99" s="12"/>
      <c r="H99" s="131" t="s">
        <v>103</v>
      </c>
      <c r="I99" s="131" t="s">
        <v>104</v>
      </c>
      <c r="J99" s="131" t="s">
        <v>105</v>
      </c>
      <c r="K99" s="131" t="s">
        <v>106</v>
      </c>
      <c r="AB99" s="205" t="s">
        <v>128</v>
      </c>
      <c r="AC99" s="205"/>
      <c r="AD99" s="205"/>
      <c r="AE99" s="205"/>
      <c r="AF99" s="205"/>
      <c r="AG99" s="205"/>
      <c r="AH99" s="205"/>
      <c r="AI99" s="205"/>
      <c r="AJ99" s="205"/>
      <c r="AL99" s="4" t="s">
        <v>129</v>
      </c>
      <c r="BD99" s="53">
        <f>IF($AB97="",0,IF($C97&lt;&gt;"",0,1))</f>
        <v>0</v>
      </c>
      <c r="BF99" s="27" t="s">
        <v>388</v>
      </c>
      <c r="BG99" s="53">
        <f>IF($AO$5=0,0,BD99)</f>
        <v>0</v>
      </c>
      <c r="BI99" s="27" t="s">
        <v>374</v>
      </c>
      <c r="BW99" s="53" t="str">
        <f>IF(BY99,Testi_CALC!E70,"")</f>
        <v/>
      </c>
      <c r="BY99" s="53">
        <f>IF(OR(BG99:BG101,BN100:BN110),1,0)</f>
        <v>0</v>
      </c>
      <c r="CA99" s="2" t="s">
        <v>450</v>
      </c>
    </row>
    <row r="100" spans="1:79" ht="15" customHeight="1" x14ac:dyDescent="0.25">
      <c r="A100" s="202" t="str">
        <f>IF(ISBLANK(Generalità_ORG!$D$38),Testi_CALC!$E$5,Generalità_ORG!$D$38)</f>
        <v>(PG non utilizzato)</v>
      </c>
      <c r="C100" s="206" t="s">
        <v>112</v>
      </c>
      <c r="D100" s="206"/>
      <c r="E100" s="206"/>
      <c r="F100" s="128" t="s">
        <v>21</v>
      </c>
      <c r="G100" s="129" t="s">
        <v>84</v>
      </c>
      <c r="H100" s="127"/>
      <c r="I100" s="127"/>
      <c r="J100" s="127"/>
      <c r="K100" s="127"/>
      <c r="R100" s="125" t="str">
        <f>IF($BK100=0,Testi_CALC!$E$28,Testi_CALC!$E$63)</f>
        <v>OK!</v>
      </c>
      <c r="AB100" s="109" t="str">
        <f>IF(H100&lt;&gt;"",Pesi_VSP_ORG!Z9,"")</f>
        <v/>
      </c>
      <c r="AC100" s="109" t="str">
        <f>IF(I100&lt;&gt;"",Pesi_VSP_ORG!AA9,"")</f>
        <v/>
      </c>
      <c r="AD100" s="109" t="str">
        <f>IF(J100&lt;&gt;"",Pesi_VSP_ORG!AB9,"")</f>
        <v/>
      </c>
      <c r="AE100" s="109" t="str">
        <f>IF(K100&lt;&gt;"",Pesi_VSP_ORG!AC9,"")</f>
        <v/>
      </c>
      <c r="AL100" s="53">
        <f>IF(AB100&lt;&gt;"",1,IF(AC100&lt;&gt;"",2,IF(AD100&lt;&gt;"",3,IF(AE100&lt;&gt;"",4,IF(AF100&lt;&gt;"",5,IF(AG100&lt;&gt;"",6,IF(AH100&lt;&gt;"",7,IF(AI100&lt;&gt;"",8,9))))))))</f>
        <v>9</v>
      </c>
      <c r="BD100" s="53">
        <f>IF($AB97="",0,IF($F97&lt;&gt;"",0,1))</f>
        <v>0</v>
      </c>
      <c r="BF100" s="2" t="s">
        <v>389</v>
      </c>
      <c r="BG100" s="53">
        <f>IF($AO$5=0,0,BD100)</f>
        <v>0</v>
      </c>
      <c r="BI100" s="27" t="s">
        <v>374</v>
      </c>
      <c r="BK100" s="53">
        <f>IF($AB97="",0,IF(COUNTBLANK($H100:$K100)=3,0,1))</f>
        <v>0</v>
      </c>
      <c r="BM100" s="27" t="s">
        <v>393</v>
      </c>
      <c r="BN100" s="53">
        <f>IF($AO$5=0,0,BK100)</f>
        <v>0</v>
      </c>
      <c r="BP100" s="27" t="s">
        <v>374</v>
      </c>
    </row>
    <row r="101" spans="1:79" x14ac:dyDescent="0.25">
      <c r="A101" s="202"/>
      <c r="C101" s="206"/>
      <c r="D101" s="206"/>
      <c r="E101" s="206"/>
      <c r="F101" s="128" t="s">
        <v>22</v>
      </c>
      <c r="G101" s="129" t="s">
        <v>85</v>
      </c>
      <c r="H101" s="127"/>
      <c r="I101" s="127"/>
      <c r="J101" s="127"/>
      <c r="R101" s="125" t="str">
        <f>IF($BK101=0,Testi_CALC!$E$28,Testi_CALC!$E$63)</f>
        <v>OK!</v>
      </c>
      <c r="AB101" s="109" t="str">
        <f>IF(H101&lt;&gt;"",Pesi_VSP_ORG!Z10,"")</f>
        <v/>
      </c>
      <c r="AC101" s="109" t="str">
        <f>IF(I101&lt;&gt;"",Pesi_VSP_ORG!AA10,"")</f>
        <v/>
      </c>
      <c r="AD101" s="109" t="str">
        <f>IF(J101&lt;&gt;"",Pesi_VSP_ORG!AB10,"")</f>
        <v/>
      </c>
      <c r="AL101" s="53">
        <f t="shared" ref="AL101:AL110" si="11">IF(AB101&lt;&gt;"",1,IF(AC101&lt;&gt;"",2,IF(AD101&lt;&gt;"",3,IF(AE101&lt;&gt;"",4,IF(AF101&lt;&gt;"",5,IF(AG101&lt;&gt;"",6,IF(AH101&lt;&gt;"",7,IF(AI101&lt;&gt;"",8,9))))))))</f>
        <v>9</v>
      </c>
      <c r="BD101" s="53">
        <f>IF($AB97="",0,IF($H97&lt;&gt;"",0,1))</f>
        <v>0</v>
      </c>
      <c r="BF101" s="2" t="s">
        <v>390</v>
      </c>
      <c r="BG101" s="53">
        <f>IF($AO$5=0,0,BD101)</f>
        <v>0</v>
      </c>
      <c r="BI101" s="27" t="s">
        <v>374</v>
      </c>
      <c r="BK101" s="53">
        <f>IF($AB97="",0,IF(COUNTBLANK($H101:$J101)=2,0,1))</f>
        <v>0</v>
      </c>
      <c r="BM101" s="27" t="s">
        <v>393</v>
      </c>
      <c r="BN101" s="53">
        <f t="shared" ref="BN101:BN110" si="12">IF($AO$5=0,0,BK101)</f>
        <v>0</v>
      </c>
      <c r="BP101" s="27" t="s">
        <v>374</v>
      </c>
    </row>
    <row r="102" spans="1:79" x14ac:dyDescent="0.25">
      <c r="A102" s="202"/>
      <c r="C102" s="206"/>
      <c r="D102" s="206"/>
      <c r="E102" s="206"/>
      <c r="F102" s="128" t="s">
        <v>23</v>
      </c>
      <c r="G102" s="129" t="s">
        <v>86</v>
      </c>
      <c r="H102" s="127"/>
      <c r="I102" s="130"/>
      <c r="J102" s="131" t="s">
        <v>105</v>
      </c>
      <c r="K102" s="131" t="s">
        <v>106</v>
      </c>
      <c r="L102" s="131" t="s">
        <v>107</v>
      </c>
      <c r="M102" s="131" t="s">
        <v>108</v>
      </c>
      <c r="N102" s="131" t="s">
        <v>109</v>
      </c>
      <c r="R102" s="125" t="str">
        <f>IF($BK102=0,Testi_CALC!$E$28,Testi_CALC!$E$63)</f>
        <v>OK!</v>
      </c>
      <c r="AB102" s="109" t="str">
        <f>IF(H102&lt;&gt;"",Pesi_VSP_ORG!Z11,"")</f>
        <v/>
      </c>
      <c r="AC102" s="109" t="str">
        <f>IF(I102&lt;&gt;"",Pesi_VSP_ORG!AA11,"")</f>
        <v/>
      </c>
      <c r="AL102" s="53">
        <f t="shared" si="11"/>
        <v>9</v>
      </c>
      <c r="BK102" s="53">
        <f>IF($AB97="",0,IF(COUNTBLANK($H102:$I102)=1,0,1))</f>
        <v>0</v>
      </c>
      <c r="BM102" s="27" t="s">
        <v>393</v>
      </c>
      <c r="BN102" s="53">
        <f t="shared" si="12"/>
        <v>0</v>
      </c>
      <c r="BP102" s="27" t="s">
        <v>374</v>
      </c>
    </row>
    <row r="103" spans="1:79" ht="15" customHeight="1" x14ac:dyDescent="0.25">
      <c r="A103" s="202"/>
      <c r="C103" s="206" t="s">
        <v>115</v>
      </c>
      <c r="D103" s="206" t="s">
        <v>113</v>
      </c>
      <c r="E103" s="206"/>
      <c r="F103" s="128" t="s">
        <v>95</v>
      </c>
      <c r="G103" s="129" t="s">
        <v>87</v>
      </c>
      <c r="H103" s="127"/>
      <c r="I103" s="127"/>
      <c r="J103" s="127"/>
      <c r="K103" s="127"/>
      <c r="L103" s="127"/>
      <c r="M103" s="127"/>
      <c r="N103" s="130"/>
      <c r="O103" s="131" t="s">
        <v>110</v>
      </c>
      <c r="P103" s="131" t="s">
        <v>111</v>
      </c>
      <c r="R103" s="125" t="str">
        <f>IF($BK103=0,Testi_CALC!$E$28,Testi_CALC!$E$63)</f>
        <v>OK!</v>
      </c>
      <c r="AB103" s="109" t="str">
        <f>IF(H103&lt;&gt;"",Pesi_VSP_ORG!Z15,"")</f>
        <v/>
      </c>
      <c r="AC103" s="109" t="str">
        <f>IF(I103&lt;&gt;"",Pesi_VSP_ORG!AA15,"")</f>
        <v/>
      </c>
      <c r="AD103" s="109" t="str">
        <f>IF(J103&lt;&gt;"",Pesi_VSP_ORG!AB15,"")</f>
        <v/>
      </c>
      <c r="AE103" s="109" t="str">
        <f>IF(K103&lt;&gt;"",Pesi_VSP_ORG!AC15,"")</f>
        <v/>
      </c>
      <c r="AF103" s="109" t="str">
        <f>IF(L103&lt;&gt;"",Pesi_VSP_ORG!AD15,"")</f>
        <v/>
      </c>
      <c r="AG103" s="109" t="str">
        <f>IF(M103&lt;&gt;"",Pesi_VSP_ORG!AE15,"")</f>
        <v/>
      </c>
      <c r="AH103" s="109" t="str">
        <f>IF(N103&lt;&gt;"",Pesi_VSP_ORG!AF15,"")</f>
        <v/>
      </c>
      <c r="AL103" s="53">
        <f t="shared" si="11"/>
        <v>9</v>
      </c>
      <c r="BK103" s="53">
        <f>IF($AB97="",0,IF(COUNTBLANK($H103:$N103)=6,0,1))</f>
        <v>0</v>
      </c>
      <c r="BM103" s="27" t="s">
        <v>393</v>
      </c>
      <c r="BN103" s="53">
        <f t="shared" si="12"/>
        <v>0</v>
      </c>
      <c r="BP103" s="27" t="s">
        <v>374</v>
      </c>
    </row>
    <row r="104" spans="1:79" x14ac:dyDescent="0.25">
      <c r="A104" s="202"/>
      <c r="C104" s="206"/>
      <c r="D104" s="206"/>
      <c r="E104" s="206"/>
      <c r="F104" s="128" t="s">
        <v>96</v>
      </c>
      <c r="G104" s="129" t="s">
        <v>88</v>
      </c>
      <c r="H104" s="127"/>
      <c r="I104" s="127"/>
      <c r="J104" s="127"/>
      <c r="K104" s="127"/>
      <c r="L104" s="127"/>
      <c r="M104" s="127"/>
      <c r="N104" s="127"/>
      <c r="O104" s="127"/>
      <c r="P104" s="127"/>
      <c r="R104" s="125" t="str">
        <f>IF($BK104=0,Testi_CALC!$E$28,Testi_CALC!$E$63)</f>
        <v>OK!</v>
      </c>
      <c r="AB104" s="109" t="str">
        <f>IF(H104&lt;&gt;"",Pesi_VSP_ORG!Z16,"")</f>
        <v/>
      </c>
      <c r="AC104" s="109" t="str">
        <f>IF(I104&lt;&gt;"",Pesi_VSP_ORG!AA16,"")</f>
        <v/>
      </c>
      <c r="AD104" s="109" t="str">
        <f>IF(J104&lt;&gt;"",Pesi_VSP_ORG!AB16,"")</f>
        <v/>
      </c>
      <c r="AE104" s="109" t="str">
        <f>IF(K104&lt;&gt;"",Pesi_VSP_ORG!AC16,"")</f>
        <v/>
      </c>
      <c r="AF104" s="109" t="str">
        <f>IF(L104&lt;&gt;"",Pesi_VSP_ORG!AD16,"")</f>
        <v/>
      </c>
      <c r="AG104" s="109" t="str">
        <f>IF(M104&lt;&gt;"",Pesi_VSP_ORG!AE16,"")</f>
        <v/>
      </c>
      <c r="AH104" s="109" t="str">
        <f>IF(N104&lt;&gt;"",Pesi_VSP_ORG!AF16,"")</f>
        <v/>
      </c>
      <c r="AI104" s="109" t="str">
        <f>IF(O104&lt;&gt;"",Pesi_VSP_ORG!AG16,"")</f>
        <v/>
      </c>
      <c r="AJ104" s="109" t="str">
        <f>IF(P104&lt;&gt;"",Pesi_VSP_ORG!AH16,"")</f>
        <v/>
      </c>
      <c r="AL104" s="53">
        <f t="shared" si="11"/>
        <v>9</v>
      </c>
      <c r="BK104" s="53">
        <f>IF($AB97="",0,IF(COUNTBLANK($H104:$P104)=8,0,1))</f>
        <v>0</v>
      </c>
      <c r="BM104" s="27" t="s">
        <v>393</v>
      </c>
      <c r="BN104" s="53">
        <f t="shared" si="12"/>
        <v>0</v>
      </c>
      <c r="BP104" s="27" t="s">
        <v>374</v>
      </c>
    </row>
    <row r="105" spans="1:79" ht="15" customHeight="1" x14ac:dyDescent="0.25">
      <c r="A105" s="202"/>
      <c r="C105" s="206"/>
      <c r="D105" s="206" t="s">
        <v>114</v>
      </c>
      <c r="E105" s="206"/>
      <c r="F105" s="128" t="s">
        <v>97</v>
      </c>
      <c r="G105" s="129" t="s">
        <v>89</v>
      </c>
      <c r="H105" s="127"/>
      <c r="I105" s="127"/>
      <c r="J105" s="127"/>
      <c r="K105" s="127"/>
      <c r="L105" s="127"/>
      <c r="M105" s="3"/>
      <c r="N105" s="3"/>
      <c r="R105" s="125" t="str">
        <f>IF($BK105=0,Testi_CALC!$E$28,Testi_CALC!$E$63)</f>
        <v>OK!</v>
      </c>
      <c r="AB105" s="109" t="str">
        <f>IF(H105&lt;&gt;"",Pesi_VSP_ORG!Z18,"")</f>
        <v/>
      </c>
      <c r="AC105" s="109" t="str">
        <f>IF(I105&lt;&gt;"",Pesi_VSP_ORG!AA18,"")</f>
        <v/>
      </c>
      <c r="AD105" s="109" t="str">
        <f>IF(J105&lt;&gt;"",Pesi_VSP_ORG!AB18,"")</f>
        <v/>
      </c>
      <c r="AE105" s="109" t="str">
        <f>IF(K105&lt;&gt;"",Pesi_VSP_ORG!AC18,"")</f>
        <v/>
      </c>
      <c r="AF105" s="109" t="str">
        <f>IF(L105&lt;&gt;"",Pesi_VSP_ORG!AD18,"")</f>
        <v/>
      </c>
      <c r="AL105" s="53">
        <f t="shared" si="11"/>
        <v>9</v>
      </c>
      <c r="BK105" s="53">
        <f>IF($AB97="",0,IF(COUNTBLANK($H105:$L105)=4,0,1))</f>
        <v>0</v>
      </c>
      <c r="BM105" s="27" t="s">
        <v>393</v>
      </c>
      <c r="BN105" s="53">
        <f t="shared" si="12"/>
        <v>0</v>
      </c>
      <c r="BP105" s="27" t="s">
        <v>374</v>
      </c>
    </row>
    <row r="106" spans="1:79" x14ac:dyDescent="0.25">
      <c r="A106" s="202"/>
      <c r="C106" s="206"/>
      <c r="D106" s="206"/>
      <c r="E106" s="206"/>
      <c r="F106" s="128" t="s">
        <v>98</v>
      </c>
      <c r="G106" s="129" t="s">
        <v>90</v>
      </c>
      <c r="H106" s="127"/>
      <c r="I106" s="127"/>
      <c r="J106" s="127"/>
      <c r="K106" s="127"/>
      <c r="L106" s="127"/>
      <c r="R106" s="125" t="str">
        <f>IF($BK106=0,Testi_CALC!$E$28,Testi_CALC!$E$63)</f>
        <v>OK!</v>
      </c>
      <c r="AB106" s="109" t="str">
        <f>IF(H106&lt;&gt;"",Pesi_VSP_ORG!Z19,"")</f>
        <v/>
      </c>
      <c r="AC106" s="109" t="str">
        <f>IF(I106&lt;&gt;"",Pesi_VSP_ORG!AA19,"")</f>
        <v/>
      </c>
      <c r="AD106" s="109" t="str">
        <f>IF(J106&lt;&gt;"",Pesi_VSP_ORG!AB19,"")</f>
        <v/>
      </c>
      <c r="AE106" s="109" t="str">
        <f>IF(K106&lt;&gt;"",Pesi_VSP_ORG!AC19,"")</f>
        <v/>
      </c>
      <c r="AF106" s="109" t="str">
        <f>IF(L106&lt;&gt;"",Pesi_VSP_ORG!AD19,"")</f>
        <v/>
      </c>
      <c r="AL106" s="53">
        <f t="shared" si="11"/>
        <v>9</v>
      </c>
      <c r="BK106" s="53">
        <f>IF($AB97="",0,IF(COUNTBLANK($H106:$L106)=4,0,1))</f>
        <v>0</v>
      </c>
      <c r="BM106" s="27" t="s">
        <v>393</v>
      </c>
      <c r="BN106" s="53">
        <f t="shared" si="12"/>
        <v>0</v>
      </c>
      <c r="BP106" s="27" t="s">
        <v>374</v>
      </c>
    </row>
    <row r="107" spans="1:79" x14ac:dyDescent="0.25">
      <c r="A107" s="202"/>
      <c r="C107" s="208" t="s">
        <v>99</v>
      </c>
      <c r="D107" s="209"/>
      <c r="E107" s="209"/>
      <c r="F107" s="210"/>
      <c r="G107" s="129" t="s">
        <v>91</v>
      </c>
      <c r="H107" s="127"/>
      <c r="I107" s="127"/>
      <c r="J107" s="127"/>
      <c r="K107" s="127"/>
      <c r="L107" s="130"/>
      <c r="M107" s="131" t="s">
        <v>108</v>
      </c>
      <c r="N107" s="131" t="s">
        <v>109</v>
      </c>
      <c r="R107" s="125" t="str">
        <f>IF($BK107=0,Testi_CALC!$E$28,Testi_CALC!$E$63)</f>
        <v>OK!</v>
      </c>
      <c r="AB107" s="109" t="str">
        <f>IF(H107&lt;&gt;"",Pesi_VSP_ORG!Z21,"")</f>
        <v/>
      </c>
      <c r="AC107" s="109" t="str">
        <f>IF(I107&lt;&gt;"",Pesi_VSP_ORG!AA21,"")</f>
        <v/>
      </c>
      <c r="AD107" s="109" t="str">
        <f>IF(J107&lt;&gt;"",Pesi_VSP_ORG!AB21,"")</f>
        <v/>
      </c>
      <c r="AE107" s="109" t="str">
        <f>IF(K107&lt;&gt;"",Pesi_VSP_ORG!AC21,"")</f>
        <v/>
      </c>
      <c r="AF107" s="109" t="str">
        <f>IF(L107&lt;&gt;"",Pesi_VSP_ORG!AD21,"")</f>
        <v/>
      </c>
      <c r="AL107" s="53">
        <f t="shared" si="11"/>
        <v>9</v>
      </c>
      <c r="BK107" s="53">
        <f>IF($AB97="",0,IF(COUNTBLANK($H107:$L107)=4,0,1))</f>
        <v>0</v>
      </c>
      <c r="BM107" s="27" t="s">
        <v>393</v>
      </c>
      <c r="BN107" s="53">
        <f t="shared" si="12"/>
        <v>0</v>
      </c>
      <c r="BP107" s="27" t="s">
        <v>374</v>
      </c>
    </row>
    <row r="108" spans="1:79" x14ac:dyDescent="0.25">
      <c r="A108" s="202"/>
      <c r="C108" s="208" t="s">
        <v>100</v>
      </c>
      <c r="D108" s="209"/>
      <c r="E108" s="209"/>
      <c r="F108" s="210"/>
      <c r="G108" s="129" t="s">
        <v>92</v>
      </c>
      <c r="H108" s="127"/>
      <c r="I108" s="127"/>
      <c r="J108" s="127"/>
      <c r="K108" s="127"/>
      <c r="L108" s="127"/>
      <c r="M108" s="127"/>
      <c r="N108" s="127"/>
      <c r="R108" s="125" t="str">
        <f>IF($BK108=0,Testi_CALC!$E$28,Testi_CALC!$E$63)</f>
        <v>OK!</v>
      </c>
      <c r="AB108" s="109" t="str">
        <f>IF(H108&lt;&gt;"",Pesi_VSP_ORG!Z23,"")</f>
        <v/>
      </c>
      <c r="AC108" s="109" t="str">
        <f>IF(I108&lt;&gt;"",Pesi_VSP_ORG!AA23,"")</f>
        <v/>
      </c>
      <c r="AD108" s="109" t="str">
        <f>IF(J108&lt;&gt;"",Pesi_VSP_ORG!AB23,"")</f>
        <v/>
      </c>
      <c r="AE108" s="109" t="str">
        <f>IF(K108&lt;&gt;"",Pesi_VSP_ORG!AC23,"")</f>
        <v/>
      </c>
      <c r="AF108" s="109" t="str">
        <f>IF(L108&lt;&gt;"",Pesi_VSP_ORG!AD23,"")</f>
        <v/>
      </c>
      <c r="AG108" s="109" t="str">
        <f>IF(M108&lt;&gt;"",Pesi_VSP_ORG!AE23,"")</f>
        <v/>
      </c>
      <c r="AH108" s="109" t="str">
        <f>IF(N108&lt;&gt;"",Pesi_VSP_ORG!AF23,"")</f>
        <v/>
      </c>
      <c r="AL108" s="53">
        <f t="shared" si="11"/>
        <v>9</v>
      </c>
      <c r="BK108" s="53">
        <f>IF($AB97="",0,IF(COUNTBLANK($H108:$N108)=6,0,1))</f>
        <v>0</v>
      </c>
      <c r="BM108" s="27" t="s">
        <v>393</v>
      </c>
      <c r="BN108" s="53">
        <f t="shared" si="12"/>
        <v>0</v>
      </c>
      <c r="BP108" s="27" t="s">
        <v>374</v>
      </c>
    </row>
    <row r="109" spans="1:79" x14ac:dyDescent="0.25">
      <c r="A109" s="202"/>
      <c r="C109" s="211" t="s">
        <v>116</v>
      </c>
      <c r="D109" s="211"/>
      <c r="E109" s="211"/>
      <c r="F109" s="128" t="s">
        <v>101</v>
      </c>
      <c r="G109" s="129" t="s">
        <v>93</v>
      </c>
      <c r="H109" s="127"/>
      <c r="I109" s="127"/>
      <c r="J109" s="127"/>
      <c r="K109" s="127"/>
      <c r="L109" s="127"/>
      <c r="M109" s="127"/>
      <c r="N109" s="127"/>
      <c r="R109" s="125" t="str">
        <f>IF($BK109=0,Testi_CALC!$E$28,Testi_CALC!$E$63)</f>
        <v>OK!</v>
      </c>
      <c r="AB109" s="109" t="str">
        <f>IF(H109&lt;&gt;"",Pesi_VSP_ORG!Z26,"")</f>
        <v/>
      </c>
      <c r="AC109" s="109" t="str">
        <f>IF(I109&lt;&gt;"",Pesi_VSP_ORG!AA26,"")</f>
        <v/>
      </c>
      <c r="AD109" s="109" t="str">
        <f>IF(J109&lt;&gt;"",Pesi_VSP_ORG!AB26,"")</f>
        <v/>
      </c>
      <c r="AE109" s="109" t="str">
        <f>IF(K109&lt;&gt;"",Pesi_VSP_ORG!AC26,"")</f>
        <v/>
      </c>
      <c r="AF109" s="109" t="str">
        <f>IF(L109&lt;&gt;"",Pesi_VSP_ORG!AD26,"")</f>
        <v/>
      </c>
      <c r="AG109" s="109" t="str">
        <f>IF(M109&lt;&gt;"",Pesi_VSP_ORG!AE26,"")</f>
        <v/>
      </c>
      <c r="AH109" s="109" t="str">
        <f>IF(N109&lt;&gt;"",Pesi_VSP_ORG!AF26,"")</f>
        <v/>
      </c>
      <c r="AL109" s="53">
        <f t="shared" si="11"/>
        <v>9</v>
      </c>
      <c r="BK109" s="53">
        <f>IF($AB97="",0,IF(COUNTBLANK($H109:$N109)=6,0,1))</f>
        <v>0</v>
      </c>
      <c r="BM109" s="27" t="s">
        <v>393</v>
      </c>
      <c r="BN109" s="53">
        <f t="shared" si="12"/>
        <v>0</v>
      </c>
      <c r="BP109" s="27" t="s">
        <v>374</v>
      </c>
    </row>
    <row r="110" spans="1:79" x14ac:dyDescent="0.25">
      <c r="A110" s="202"/>
      <c r="C110" s="211"/>
      <c r="D110" s="211"/>
      <c r="E110" s="211"/>
      <c r="F110" s="128" t="s">
        <v>102</v>
      </c>
      <c r="G110" s="129" t="s">
        <v>94</v>
      </c>
      <c r="H110" s="127"/>
      <c r="I110" s="127"/>
      <c r="J110" s="127"/>
      <c r="K110" s="127"/>
      <c r="L110" s="127"/>
      <c r="M110" s="127"/>
      <c r="N110" s="127"/>
      <c r="R110" s="125" t="str">
        <f>IF($BK110=0,Testi_CALC!$E$28,Testi_CALC!$E$63)</f>
        <v>OK!</v>
      </c>
      <c r="AB110" s="109" t="str">
        <f>IF(H110&lt;&gt;"",Pesi_VSP_ORG!Z27,"")</f>
        <v/>
      </c>
      <c r="AC110" s="109" t="str">
        <f>IF(I110&lt;&gt;"",Pesi_VSP_ORG!AA27,"")</f>
        <v/>
      </c>
      <c r="AD110" s="109" t="str">
        <f>IF(J110&lt;&gt;"",Pesi_VSP_ORG!AB27,"")</f>
        <v/>
      </c>
      <c r="AE110" s="109" t="str">
        <f>IF(K110&lt;&gt;"",Pesi_VSP_ORG!AC27,"")</f>
        <v/>
      </c>
      <c r="AF110" s="109" t="str">
        <f>IF(L110&lt;&gt;"",Pesi_VSP_ORG!AD27,"")</f>
        <v/>
      </c>
      <c r="AG110" s="109" t="str">
        <f>IF(M110&lt;&gt;"",Pesi_VSP_ORG!AE27,"")</f>
        <v/>
      </c>
      <c r="AH110" s="109" t="str">
        <f>IF(N110&lt;&gt;"",Pesi_VSP_ORG!AF27,"")</f>
        <v/>
      </c>
      <c r="AL110" s="53">
        <f t="shared" si="11"/>
        <v>9</v>
      </c>
      <c r="BK110" s="53">
        <f>IF($AB97="",0,IF(COUNTBLANK($H110:$N110)=6,0,1))</f>
        <v>0</v>
      </c>
      <c r="BM110" s="27" t="s">
        <v>393</v>
      </c>
      <c r="BN110" s="53">
        <f t="shared" si="12"/>
        <v>0</v>
      </c>
      <c r="BP110" s="27" t="s">
        <v>374</v>
      </c>
    </row>
    <row r="111" spans="1:79" x14ac:dyDescent="0.25">
      <c r="C111" s="11"/>
      <c r="D111" s="11"/>
      <c r="E111" s="11"/>
      <c r="F111" s="11"/>
      <c r="G111" s="11"/>
      <c r="H111" s="133"/>
      <c r="I111" s="133"/>
      <c r="J111" s="133"/>
      <c r="K111" s="133"/>
      <c r="L111" s="133"/>
      <c r="M111" s="133"/>
      <c r="N111" s="133"/>
      <c r="O111" s="11"/>
      <c r="P111" s="11"/>
    </row>
  </sheetData>
  <mergeCells count="105">
    <mergeCell ref="A100:A110"/>
    <mergeCell ref="C96:D96"/>
    <mergeCell ref="AB31:AJ31"/>
    <mergeCell ref="AB48:AJ48"/>
    <mergeCell ref="AB65:AJ65"/>
    <mergeCell ref="AB82:AJ82"/>
    <mergeCell ref="C46:D46"/>
    <mergeCell ref="C62:D62"/>
    <mergeCell ref="C79:D79"/>
    <mergeCell ref="H63:M63"/>
    <mergeCell ref="O79:P79"/>
    <mergeCell ref="O97:P97"/>
    <mergeCell ref="H97:M97"/>
    <mergeCell ref="O96:P96"/>
    <mergeCell ref="H96:M96"/>
    <mergeCell ref="H80:M80"/>
    <mergeCell ref="O80:P80"/>
    <mergeCell ref="C107:F107"/>
    <mergeCell ref="C108:F108"/>
    <mergeCell ref="C39:F39"/>
    <mergeCell ref="C40:F40"/>
    <mergeCell ref="C56:F56"/>
    <mergeCell ref="C57:F57"/>
    <mergeCell ref="C73:F73"/>
    <mergeCell ref="C109:E110"/>
    <mergeCell ref="D105:E106"/>
    <mergeCell ref="D103:E104"/>
    <mergeCell ref="C103:C106"/>
    <mergeCell ref="C100:E102"/>
    <mergeCell ref="C80:D80"/>
    <mergeCell ref="C90:F90"/>
    <mergeCell ref="C91:F91"/>
    <mergeCell ref="O63:P63"/>
    <mergeCell ref="C74:F74"/>
    <mergeCell ref="D69:E70"/>
    <mergeCell ref="C69:C72"/>
    <mergeCell ref="AB99:AJ99"/>
    <mergeCell ref="C1:P1"/>
    <mergeCell ref="C8:D8"/>
    <mergeCell ref="H8:I8"/>
    <mergeCell ref="C12:D12"/>
    <mergeCell ref="C29:D29"/>
    <mergeCell ref="C63:D63"/>
    <mergeCell ref="C66:E68"/>
    <mergeCell ref="A66:A76"/>
    <mergeCell ref="A83:A93"/>
    <mergeCell ref="C83:E85"/>
    <mergeCell ref="C86:C89"/>
    <mergeCell ref="D86:E87"/>
    <mergeCell ref="D88:E89"/>
    <mergeCell ref="H79:M79"/>
    <mergeCell ref="C92:E93"/>
    <mergeCell ref="O4:P4"/>
    <mergeCell ref="O5:P5"/>
    <mergeCell ref="AB14:AJ14"/>
    <mergeCell ref="C58:E59"/>
    <mergeCell ref="D54:E55"/>
    <mergeCell ref="D52:E53"/>
    <mergeCell ref="C52:C55"/>
    <mergeCell ref="C49:E51"/>
    <mergeCell ref="O46:P46"/>
    <mergeCell ref="H46:M46"/>
    <mergeCell ref="O45:P45"/>
    <mergeCell ref="H45:M45"/>
    <mergeCell ref="A49:A59"/>
    <mergeCell ref="C45:D45"/>
    <mergeCell ref="C97:D97"/>
    <mergeCell ref="H5:M5"/>
    <mergeCell ref="H4:M4"/>
    <mergeCell ref="C15:E17"/>
    <mergeCell ref="D20:E21"/>
    <mergeCell ref="C24:E25"/>
    <mergeCell ref="K7:P7"/>
    <mergeCell ref="H62:M62"/>
    <mergeCell ref="O62:P62"/>
    <mergeCell ref="C75:E76"/>
    <mergeCell ref="D71:E72"/>
    <mergeCell ref="H29:M29"/>
    <mergeCell ref="O29:P29"/>
    <mergeCell ref="C18:C21"/>
    <mergeCell ref="C11:D11"/>
    <mergeCell ref="A32:A42"/>
    <mergeCell ref="C32:E34"/>
    <mergeCell ref="C35:C38"/>
    <mergeCell ref="D35:E36"/>
    <mergeCell ref="D37:E38"/>
    <mergeCell ref="C41:E42"/>
    <mergeCell ref="C28:D28"/>
    <mergeCell ref="H28:M28"/>
    <mergeCell ref="O28:P28"/>
    <mergeCell ref="H11:M11"/>
    <mergeCell ref="H12:M12"/>
    <mergeCell ref="O12:P12"/>
    <mergeCell ref="O11:P11"/>
    <mergeCell ref="C22:F22"/>
    <mergeCell ref="C23:F23"/>
    <mergeCell ref="R2:X2"/>
    <mergeCell ref="A15:A25"/>
    <mergeCell ref="C2:P2"/>
    <mergeCell ref="C5:F5"/>
    <mergeCell ref="C4:F4"/>
    <mergeCell ref="C7:D7"/>
    <mergeCell ref="K8:P8"/>
    <mergeCell ref="H7:I7"/>
    <mergeCell ref="D18:E19"/>
  </mergeCells>
  <conditionalFormatting sqref="R5">
    <cfRule type="expression" dxfId="89" priority="61" stopIfTrue="1">
      <formula>$AX$5</formula>
    </cfRule>
  </conditionalFormatting>
  <conditionalFormatting sqref="T5">
    <cfRule type="expression" dxfId="88" priority="60" stopIfTrue="1">
      <formula>$AX$7</formula>
    </cfRule>
  </conditionalFormatting>
  <conditionalFormatting sqref="V5">
    <cfRule type="expression" dxfId="87" priority="59" stopIfTrue="1">
      <formula>$AX$8</formula>
    </cfRule>
  </conditionalFormatting>
  <conditionalFormatting sqref="R8">
    <cfRule type="expression" dxfId="86" priority="58" stopIfTrue="1">
      <formula>$AX$9</formula>
    </cfRule>
  </conditionalFormatting>
  <conditionalFormatting sqref="T8">
    <cfRule type="expression" dxfId="85" priority="57" stopIfTrue="1">
      <formula>$AX$10</formula>
    </cfRule>
  </conditionalFormatting>
  <conditionalFormatting sqref="V8">
    <cfRule type="expression" dxfId="84" priority="56" stopIfTrue="1">
      <formula>$AX$11</formula>
    </cfRule>
  </conditionalFormatting>
  <conditionalFormatting sqref="X8">
    <cfRule type="expression" dxfId="83" priority="55" stopIfTrue="1">
      <formula>$AX$12</formula>
    </cfRule>
  </conditionalFormatting>
  <conditionalFormatting sqref="X5">
    <cfRule type="expression" dxfId="82" priority="54" stopIfTrue="1">
      <formula>$AX$14</formula>
    </cfRule>
  </conditionalFormatting>
  <conditionalFormatting sqref="R12">
    <cfRule type="expression" dxfId="81" priority="53" stopIfTrue="1">
      <formula>$BG14</formula>
    </cfRule>
  </conditionalFormatting>
  <conditionalFormatting sqref="T12">
    <cfRule type="expression" dxfId="80" priority="52" stopIfTrue="1">
      <formula>$BG15</formula>
    </cfRule>
  </conditionalFormatting>
  <conditionalFormatting sqref="V12">
    <cfRule type="expression" dxfId="79" priority="51" stopIfTrue="1">
      <formula>$BG16</formula>
    </cfRule>
  </conditionalFormatting>
  <conditionalFormatting sqref="R15:R25 R32:R42 R49:R59 R66:R76 R83:R93 R100:R110">
    <cfRule type="expression" dxfId="78" priority="50" stopIfTrue="1">
      <formula>$BK15</formula>
    </cfRule>
  </conditionalFormatting>
  <conditionalFormatting sqref="F7:F8">
    <cfRule type="expression" dxfId="77" priority="29" stopIfTrue="1">
      <formula>$AN$7</formula>
    </cfRule>
  </conditionalFormatting>
  <conditionalFormatting sqref="K7:P8">
    <cfRule type="expression" dxfId="76" priority="28" stopIfTrue="1">
      <formula>$AN$8</formula>
    </cfRule>
  </conditionalFormatting>
  <conditionalFormatting sqref="R29">
    <cfRule type="expression" dxfId="75" priority="27" stopIfTrue="1">
      <formula>$BG31</formula>
    </cfRule>
  </conditionalFormatting>
  <conditionalFormatting sqref="T29">
    <cfRule type="expression" dxfId="74" priority="26" stopIfTrue="1">
      <formula>$BG32</formula>
    </cfRule>
  </conditionalFormatting>
  <conditionalFormatting sqref="V29">
    <cfRule type="expression" dxfId="73" priority="25" stopIfTrue="1">
      <formula>$BG33</formula>
    </cfRule>
  </conditionalFormatting>
  <conditionalFormatting sqref="R46">
    <cfRule type="expression" dxfId="72" priority="24" stopIfTrue="1">
      <formula>$BG48</formula>
    </cfRule>
  </conditionalFormatting>
  <conditionalFormatting sqref="T46">
    <cfRule type="expression" dxfId="71" priority="23" stopIfTrue="1">
      <formula>$BG49</formula>
    </cfRule>
  </conditionalFormatting>
  <conditionalFormatting sqref="V46">
    <cfRule type="expression" dxfId="70" priority="22" stopIfTrue="1">
      <formula>$BG50</formula>
    </cfRule>
  </conditionalFormatting>
  <conditionalFormatting sqref="R63">
    <cfRule type="expression" dxfId="69" priority="21" stopIfTrue="1">
      <formula>$BG65</formula>
    </cfRule>
  </conditionalFormatting>
  <conditionalFormatting sqref="T63">
    <cfRule type="expression" dxfId="68" priority="20" stopIfTrue="1">
      <formula>$BG66</formula>
    </cfRule>
  </conditionalFormatting>
  <conditionalFormatting sqref="V63">
    <cfRule type="expression" dxfId="67" priority="19" stopIfTrue="1">
      <formula>$BG67</formula>
    </cfRule>
  </conditionalFormatting>
  <conditionalFormatting sqref="R80">
    <cfRule type="expression" dxfId="66" priority="18" stopIfTrue="1">
      <formula>$BG82</formula>
    </cfRule>
  </conditionalFormatting>
  <conditionalFormatting sqref="T80">
    <cfRule type="expression" dxfId="65" priority="17" stopIfTrue="1">
      <formula>$BG83</formula>
    </cfRule>
  </conditionalFormatting>
  <conditionalFormatting sqref="V80">
    <cfRule type="expression" dxfId="64" priority="16" stopIfTrue="1">
      <formula>$BG84</formula>
    </cfRule>
  </conditionalFormatting>
  <conditionalFormatting sqref="R97">
    <cfRule type="expression" dxfId="63" priority="15" stopIfTrue="1">
      <formula>$BG99</formula>
    </cfRule>
  </conditionalFormatting>
  <conditionalFormatting sqref="T97">
    <cfRule type="expression" dxfId="62" priority="14" stopIfTrue="1">
      <formula>$BG100</formula>
    </cfRule>
  </conditionalFormatting>
  <conditionalFormatting sqref="V97">
    <cfRule type="expression" dxfId="61" priority="13" stopIfTrue="1">
      <formula>$BG101</formula>
    </cfRule>
  </conditionalFormatting>
  <conditionalFormatting sqref="A28:B43 G28:P43 C28:F38 C41:F43">
    <cfRule type="expression" dxfId="60" priority="12" stopIfTrue="1">
      <formula>$AO$29</formula>
    </cfRule>
  </conditionalFormatting>
  <conditionalFormatting sqref="A45:B60 G45:P60 C45:F55 C58:F60 C56:F57">
    <cfRule type="expression" dxfId="59" priority="7" stopIfTrue="1">
      <formula>$AO$46</formula>
    </cfRule>
  </conditionalFormatting>
  <conditionalFormatting sqref="A62:B77 G62:P77 C62:F72 C75:F77">
    <cfRule type="expression" dxfId="58" priority="6" stopIfTrue="1">
      <formula>$AO$63</formula>
    </cfRule>
  </conditionalFormatting>
  <conditionalFormatting sqref="A79:B94 G79:P94 C79:F89 C92:F94">
    <cfRule type="expression" dxfId="57" priority="5" stopIfTrue="1">
      <formula>$AO$80</formula>
    </cfRule>
  </conditionalFormatting>
  <conditionalFormatting sqref="A96:B111 G96:P111 C96:F106 C109:F111">
    <cfRule type="expression" dxfId="56" priority="4" stopIfTrue="1">
      <formula>$AO$97</formula>
    </cfRule>
  </conditionalFormatting>
  <conditionalFormatting sqref="C107:F108">
    <cfRule type="expression" dxfId="55" priority="3" stopIfTrue="1">
      <formula>$AO$97</formula>
    </cfRule>
  </conditionalFormatting>
  <conditionalFormatting sqref="R2:X2">
    <cfRule type="expression" dxfId="54" priority="1" stopIfTrue="1">
      <formula>$AO$2</formula>
    </cfRule>
  </conditionalFormatting>
  <printOptions horizontalCentered="1" verticalCentered="1"/>
  <pageMargins left="0.39370078740157483" right="0.39370078740157483" top="0.47244094488188981" bottom="0.47244094488188981" header="0" footer="0"/>
  <pageSetup paperSize="9" scale="82" orientation="portrait" r:id="rId1"/>
  <rowBreaks count="1" manualBreakCount="1">
    <brk id="6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FFFF00"/>
  </sheetPr>
  <dimension ref="A1:L252"/>
  <sheetViews>
    <sheetView zoomScale="75" zoomScaleNormal="75" workbookViewId="0">
      <selection activeCell="G5" sqref="G5:G251"/>
    </sheetView>
  </sheetViews>
  <sheetFormatPr defaultRowHeight="15" x14ac:dyDescent="0.25"/>
  <cols>
    <col min="1" max="1" width="91.28515625" style="1" customWidth="1"/>
    <col min="2" max="2" width="3.7109375" style="3" customWidth="1"/>
    <col min="3" max="3" width="6.7109375" style="3" customWidth="1"/>
    <col min="4" max="4" width="5" style="3" customWidth="1"/>
    <col min="5" max="5" width="6.7109375" style="1" customWidth="1"/>
    <col min="6" max="6" width="20" style="1" customWidth="1"/>
    <col min="7" max="7" width="11" style="1" bestFit="1" customWidth="1"/>
    <col min="8" max="8" width="9.42578125" style="17" bestFit="1" customWidth="1"/>
    <col min="9" max="9" width="9.140625" style="1" customWidth="1"/>
    <col min="10" max="10" width="9.7109375" style="1" bestFit="1" customWidth="1"/>
    <col min="11" max="11" width="2.7109375" style="1" customWidth="1"/>
    <col min="12" max="16384" width="9.140625" style="1"/>
  </cols>
  <sheetData>
    <row r="1" spans="1:12" ht="18.75" x14ac:dyDescent="0.3">
      <c r="A1" s="212" t="str">
        <f>CONCATENATE(Generalità_ORG!D5," - ",Generalità_ORG!D6," - ",Generalità_ORG!D7)</f>
        <v xml:space="preserve"> -  - </v>
      </c>
      <c r="B1" s="212"/>
      <c r="C1" s="212"/>
      <c r="D1" s="212"/>
      <c r="E1" s="212"/>
    </row>
    <row r="2" spans="1:12" ht="15" customHeight="1" x14ac:dyDescent="0.25">
      <c r="A2" s="205" t="s">
        <v>171</v>
      </c>
      <c r="B2" s="205"/>
      <c r="C2" s="205"/>
      <c r="D2" s="205"/>
      <c r="E2" s="205"/>
    </row>
    <row r="3" spans="1:12" ht="3" customHeight="1" x14ac:dyDescent="0.25"/>
    <row r="4" spans="1:12" ht="15.75" x14ac:dyDescent="0.25">
      <c r="A4" s="148" t="s">
        <v>183</v>
      </c>
      <c r="B4" s="149" t="s">
        <v>155</v>
      </c>
      <c r="C4" s="149" t="s">
        <v>157</v>
      </c>
      <c r="D4" s="149" t="s">
        <v>158</v>
      </c>
      <c r="E4" s="150" t="s">
        <v>156</v>
      </c>
      <c r="G4" s="2" t="s">
        <v>166</v>
      </c>
      <c r="H4" s="18" t="s">
        <v>167</v>
      </c>
    </row>
    <row r="5" spans="1:12" x14ac:dyDescent="0.25">
      <c r="A5" s="151" t="str">
        <f>IF(AA_ORG!B18&lt;&gt;"",AA_ORG!B18,IF(AA_ORG!C18&lt;&gt;"",CONCATENATE(AA_ORG!$B$6,AA_ORG!C18),IF(AA_ORG!D18&lt;&gt;"",CONCATENATE(AA_ORG!$B$6,AA_ORG!$B$7,AA_ORG!D18),CONCATENATE(AA_ORG!$B$6,AA_ORG!$B$7,AA_ORG!$B$8,AA_ORG!E18))))</f>
        <v xml:space="preserve">                          </v>
      </c>
      <c r="B5" s="152" t="str">
        <f>IF(AA_ORG!F18&lt;&gt;"",AA_ORG!F18,"")</f>
        <v/>
      </c>
      <c r="C5" s="152"/>
      <c r="D5" s="152" t="str">
        <f>IF(AA_ORG!L18&lt;&gt;"",AA_ORG!L18,"")</f>
        <v/>
      </c>
      <c r="E5" s="153" t="str">
        <f>IF(AA_ORG!K18&lt;&gt;"",AA_ORG!K18,"")</f>
        <v/>
      </c>
      <c r="G5" s="160" t="str">
        <f>IF(C5="","",IF(OR(C5="/",C5="\"),E5/2,E5))</f>
        <v/>
      </c>
      <c r="H5" s="53">
        <f>IF(D5&lt;&gt;"",1,0)</f>
        <v>0</v>
      </c>
    </row>
    <row r="6" spans="1:12" x14ac:dyDescent="0.25">
      <c r="A6" s="151" t="str">
        <f>IF(AA_ORG!B19&lt;&gt;"",AA_ORG!B19,IF(AA_ORG!C19&lt;&gt;"",CONCATENATE(AA_ORG!$B$6,AA_ORG!C19),IF(AA_ORG!D19&lt;&gt;"",CONCATENATE(AA_ORG!$B$6,AA_ORG!$B$7,AA_ORG!D19),CONCATENATE(AA_ORG!$B$6,AA_ORG!$B$7,AA_ORG!$B$8,AA_ORG!E19))))</f>
        <v xml:space="preserve">                          </v>
      </c>
      <c r="B6" s="152" t="str">
        <f>IF(AA_ORG!F19&lt;&gt;"",AA_ORG!F19,"")</f>
        <v/>
      </c>
      <c r="C6" s="152"/>
      <c r="D6" s="152" t="str">
        <f>IF(AA_ORG!L19&lt;&gt;"",AA_ORG!L19,"")</f>
        <v/>
      </c>
      <c r="E6" s="153" t="str">
        <f>IF(AA_ORG!K19&lt;&gt;"",AA_ORG!K19,"")</f>
        <v/>
      </c>
      <c r="G6" s="160" t="str">
        <f t="shared" ref="G6:G69" si="0">IF(C6="","",IF(OR(C6="/",C6="\"),E6/2,E6))</f>
        <v/>
      </c>
      <c r="H6" s="53">
        <f t="shared" ref="H6:H69" si="1">IF(D6&lt;&gt;"",1,0)</f>
        <v>0</v>
      </c>
    </row>
    <row r="7" spans="1:12" x14ac:dyDescent="0.25">
      <c r="A7" s="151" t="str">
        <f>IF(AA_ORG!B20&lt;&gt;"",AA_ORG!B20,IF(AA_ORG!C20&lt;&gt;"",CONCATENATE(AA_ORG!$B$6,AA_ORG!C20),IF(AA_ORG!D20&lt;&gt;"",CONCATENATE(AA_ORG!$B$6,AA_ORG!$B$7,AA_ORG!D20),CONCATENATE(AA_ORG!$B$6,AA_ORG!$B$7,AA_ORG!$B$8,AA_ORG!E20))))</f>
        <v xml:space="preserve">                          </v>
      </c>
      <c r="B7" s="152" t="str">
        <f>IF(AA_ORG!F20&lt;&gt;"",AA_ORG!F20,"")</f>
        <v/>
      </c>
      <c r="C7" s="152"/>
      <c r="D7" s="152" t="str">
        <f>IF(AA_ORG!L20&lt;&gt;"",AA_ORG!L20,"")</f>
        <v/>
      </c>
      <c r="E7" s="153" t="str">
        <f>IF(AA_ORG!K20&lt;&gt;"",AA_ORG!K20,"")</f>
        <v/>
      </c>
      <c r="G7" s="160" t="str">
        <f t="shared" si="0"/>
        <v/>
      </c>
      <c r="H7" s="53">
        <f t="shared" si="1"/>
        <v>0</v>
      </c>
    </row>
    <row r="8" spans="1:12" x14ac:dyDescent="0.25">
      <c r="A8" s="151" t="str">
        <f>IF(AA_ORG!B21&lt;&gt;"",AA_ORG!B21,IF(AA_ORG!C21&lt;&gt;"",CONCATENATE(AA_ORG!$B$6,AA_ORG!C21),IF(AA_ORG!D21&lt;&gt;"",CONCATENATE(AA_ORG!$B$6,AA_ORG!$B$7,AA_ORG!D21),CONCATENATE(AA_ORG!$B$6,AA_ORG!$B$7,AA_ORG!$B$8,AA_ORG!E21))))</f>
        <v xml:space="preserve">                          </v>
      </c>
      <c r="B8" s="152" t="str">
        <f>IF(AA_ORG!F21&lt;&gt;"",AA_ORG!F21,"")</f>
        <v/>
      </c>
      <c r="C8" s="152"/>
      <c r="D8" s="152" t="str">
        <f>IF(AA_ORG!L21&lt;&gt;"",AA_ORG!L21,"")</f>
        <v/>
      </c>
      <c r="E8" s="153" t="str">
        <f>IF(AA_ORG!K21&lt;&gt;"",AA_ORG!K21,"")</f>
        <v/>
      </c>
      <c r="G8" s="160" t="str">
        <f t="shared" si="0"/>
        <v/>
      </c>
      <c r="H8" s="53">
        <f t="shared" si="1"/>
        <v>0</v>
      </c>
      <c r="J8" s="53">
        <f>IF(AA_ORG!B9&lt;&gt;"",0,1)</f>
        <v>1</v>
      </c>
      <c r="L8" s="2" t="s">
        <v>168</v>
      </c>
    </row>
    <row r="9" spans="1:12" x14ac:dyDescent="0.25">
      <c r="A9" s="151" t="str">
        <f>IF(AA_ORG!B22&lt;&gt;"",AA_ORG!B22,IF(AA_ORG!C22&lt;&gt;"",CONCATENATE(AA_ORG!$B$6,AA_ORG!C22),IF(AA_ORG!D22&lt;&gt;"",CONCATENATE(AA_ORG!$B$6,AA_ORG!$B$7,AA_ORG!D22),CONCATENATE(AA_ORG!$B$6,AA_ORG!$B$7,AA_ORG!$B$8,AA_ORG!E22))))</f>
        <v xml:space="preserve">                          </v>
      </c>
      <c r="B9" s="152" t="str">
        <f>IF(AA_ORG!F22&lt;&gt;"",AA_ORG!F22,"")</f>
        <v/>
      </c>
      <c r="C9" s="152"/>
      <c r="D9" s="152" t="str">
        <f>IF(AA_ORG!L22&lt;&gt;"",AA_ORG!L22,"")</f>
        <v/>
      </c>
      <c r="E9" s="153" t="str">
        <f>IF(AA_ORG!K22&lt;&gt;"",AA_ORG!K22,"")</f>
        <v/>
      </c>
      <c r="G9" s="160" t="str">
        <f t="shared" si="0"/>
        <v/>
      </c>
      <c r="H9" s="53">
        <f t="shared" si="1"/>
        <v>0</v>
      </c>
    </row>
    <row r="10" spans="1:12" x14ac:dyDescent="0.25">
      <c r="A10" s="151" t="str">
        <f>IF(AA_ORG!B23&lt;&gt;"",AA_ORG!B23,IF(AA_ORG!C23&lt;&gt;"",CONCATENATE(AA_ORG!$B$6,AA_ORG!C23),IF(AA_ORG!D23&lt;&gt;"",CONCATENATE(AA_ORG!$B$6,AA_ORG!$B$7,AA_ORG!D23),CONCATENATE(AA_ORG!$B$6,AA_ORG!$B$7,AA_ORG!$B$8,AA_ORG!E23))))</f>
        <v xml:space="preserve">                          </v>
      </c>
      <c r="B10" s="152" t="str">
        <f>IF(AA_ORG!F23&lt;&gt;"",AA_ORG!F23,"")</f>
        <v/>
      </c>
      <c r="C10" s="152"/>
      <c r="D10" s="152" t="str">
        <f>IF(AA_ORG!L23&lt;&gt;"",AA_ORG!L23,"")</f>
        <v/>
      </c>
      <c r="E10" s="153" t="str">
        <f>IF(AA_ORG!K23&lt;&gt;"",AA_ORG!K23,"")</f>
        <v/>
      </c>
      <c r="G10" s="160" t="str">
        <f t="shared" si="0"/>
        <v/>
      </c>
      <c r="H10" s="53">
        <f t="shared" si="1"/>
        <v>0</v>
      </c>
      <c r="J10" s="53">
        <f>SUM(G5:G251)</f>
        <v>0</v>
      </c>
      <c r="L10" s="1" t="s">
        <v>169</v>
      </c>
    </row>
    <row r="11" spans="1:12" x14ac:dyDescent="0.25">
      <c r="A11" s="151" t="str">
        <f>IF(AA_ORG!B24&lt;&gt;"",AA_ORG!B24,IF(AA_ORG!C24&lt;&gt;"",CONCATENATE(AA_ORG!$B$6,AA_ORG!C24),IF(AA_ORG!D24&lt;&gt;"",CONCATENATE(AA_ORG!$B$6,AA_ORG!$B$7,AA_ORG!D24),CONCATENATE(AA_ORG!$B$6,AA_ORG!$B$7,AA_ORG!$B$8,AA_ORG!E24))))</f>
        <v xml:space="preserve">                          </v>
      </c>
      <c r="B11" s="152" t="str">
        <f>IF(AA_ORG!F24&lt;&gt;"",AA_ORG!F24,"")</f>
        <v/>
      </c>
      <c r="C11" s="152"/>
      <c r="D11" s="152" t="str">
        <f>IF(AA_ORG!L24&lt;&gt;"",AA_ORG!L24,"")</f>
        <v/>
      </c>
      <c r="E11" s="153" t="str">
        <f>IF(AA_ORG!K24&lt;&gt;"",AA_ORG!K24,"")</f>
        <v/>
      </c>
      <c r="G11" s="160" t="str">
        <f t="shared" si="0"/>
        <v/>
      </c>
      <c r="H11" s="53">
        <f t="shared" si="1"/>
        <v>0</v>
      </c>
    </row>
    <row r="12" spans="1:12" x14ac:dyDescent="0.25">
      <c r="A12" s="151" t="str">
        <f>IF(AA_ORG!B25&lt;&gt;"",AA_ORG!B25,IF(AA_ORG!C25&lt;&gt;"",CONCATENATE(AA_ORG!$B$6,AA_ORG!C25),IF(AA_ORG!D25&lt;&gt;"",CONCATENATE(AA_ORG!$B$6,AA_ORG!$B$7,AA_ORG!D25),CONCATENATE(AA_ORG!$B$6,AA_ORG!$B$7,AA_ORG!$B$8,AA_ORG!E25))))</f>
        <v xml:space="preserve">                          </v>
      </c>
      <c r="B12" s="152" t="str">
        <f>IF(AA_ORG!F25&lt;&gt;"",AA_ORG!F25,"")</f>
        <v/>
      </c>
      <c r="C12" s="152"/>
      <c r="D12" s="152" t="str">
        <f>IF(AA_ORG!L25&lt;&gt;"",AA_ORG!L25,"")</f>
        <v/>
      </c>
      <c r="E12" s="153" t="str">
        <f>IF(AA_ORG!K25&lt;&gt;"",AA_ORG!K25,"")</f>
        <v/>
      </c>
      <c r="G12" s="160" t="str">
        <f t="shared" si="0"/>
        <v/>
      </c>
      <c r="H12" s="53">
        <f t="shared" si="1"/>
        <v>0</v>
      </c>
    </row>
    <row r="13" spans="1:12" x14ac:dyDescent="0.25">
      <c r="A13" s="151" t="str">
        <f>IF(AA_ORG!B26&lt;&gt;"",AA_ORG!B26,IF(AA_ORG!C26&lt;&gt;"",CONCATENATE(AA_ORG!$B$6,AA_ORG!C26),IF(AA_ORG!D26&lt;&gt;"",CONCATENATE(AA_ORG!$B$6,AA_ORG!$B$7,AA_ORG!D26),CONCATENATE(AA_ORG!$B$6,AA_ORG!$B$7,AA_ORG!$B$8,AA_ORG!E26))))</f>
        <v xml:space="preserve">                          </v>
      </c>
      <c r="B13" s="152" t="str">
        <f>IF(AA_ORG!F26&lt;&gt;"",AA_ORG!F26,"")</f>
        <v/>
      </c>
      <c r="C13" s="152"/>
      <c r="D13" s="152" t="str">
        <f>IF(AA_ORG!L26&lt;&gt;"",AA_ORG!L26,"")</f>
        <v/>
      </c>
      <c r="E13" s="153" t="str">
        <f>IF(AA_ORG!K26&lt;&gt;"",AA_ORG!K26,"")</f>
        <v/>
      </c>
      <c r="G13" s="160" t="str">
        <f t="shared" si="0"/>
        <v/>
      </c>
      <c r="H13" s="53">
        <f t="shared" si="1"/>
        <v>0</v>
      </c>
    </row>
    <row r="14" spans="1:12" x14ac:dyDescent="0.25">
      <c r="A14" s="151" t="str">
        <f>IF(AA_ORG!B27&lt;&gt;"",AA_ORG!B27,IF(AA_ORG!C27&lt;&gt;"",CONCATENATE(AA_ORG!$B$6,AA_ORG!C27),IF(AA_ORG!D27&lt;&gt;"",CONCATENATE(AA_ORG!$B$6,AA_ORG!$B$7,AA_ORG!D27),CONCATENATE(AA_ORG!$B$6,AA_ORG!$B$7,AA_ORG!$B$8,AA_ORG!E27))))</f>
        <v xml:space="preserve">                          </v>
      </c>
      <c r="B14" s="152" t="str">
        <f>IF(AA_ORG!F27&lt;&gt;"",AA_ORG!F27,"")</f>
        <v/>
      </c>
      <c r="C14" s="152"/>
      <c r="D14" s="152" t="str">
        <f>IF(AA_ORG!L27&lt;&gt;"",AA_ORG!L27,"")</f>
        <v/>
      </c>
      <c r="E14" s="153" t="str">
        <f>IF(AA_ORG!K27&lt;&gt;"",AA_ORG!K27,"")</f>
        <v/>
      </c>
      <c r="G14" s="160" t="str">
        <f t="shared" si="0"/>
        <v/>
      </c>
      <c r="H14" s="53">
        <f t="shared" si="1"/>
        <v>0</v>
      </c>
    </row>
    <row r="15" spans="1:12" x14ac:dyDescent="0.25">
      <c r="A15" s="151" t="str">
        <f>IF(AA_ORG!B28&lt;&gt;"",AA_ORG!B28,IF(AA_ORG!C28&lt;&gt;"",CONCATENATE(AA_ORG!$B$6,AA_ORG!C28),IF(AA_ORG!D28&lt;&gt;"",CONCATENATE(AA_ORG!$B$6,AA_ORG!$B$7,AA_ORG!D28),CONCATENATE(AA_ORG!$B$6,AA_ORG!$B$7,AA_ORG!$B$8,AA_ORG!E28))))</f>
        <v xml:space="preserve">                          </v>
      </c>
      <c r="B15" s="152" t="str">
        <f>IF(AA_ORG!F28&lt;&gt;"",AA_ORG!F28,"")</f>
        <v/>
      </c>
      <c r="C15" s="152"/>
      <c r="D15" s="152" t="str">
        <f>IF(AA_ORG!L28&lt;&gt;"",AA_ORG!L28,"")</f>
        <v/>
      </c>
      <c r="E15" s="153" t="str">
        <f>IF(AA_ORG!K28&lt;&gt;"",AA_ORG!K28,"")</f>
        <v/>
      </c>
      <c r="G15" s="160" t="str">
        <f t="shared" si="0"/>
        <v/>
      </c>
      <c r="H15" s="53">
        <f t="shared" si="1"/>
        <v>0</v>
      </c>
    </row>
    <row r="16" spans="1:12" x14ac:dyDescent="0.25">
      <c r="A16" s="151" t="str">
        <f>IF(AA_ORG!B29&lt;&gt;"",AA_ORG!B29,IF(AA_ORG!C29&lt;&gt;"",CONCATENATE(AA_ORG!$B$6,AA_ORG!C29),IF(AA_ORG!D29&lt;&gt;"",CONCATENATE(AA_ORG!$B$6,AA_ORG!$B$7,AA_ORG!D29),CONCATENATE(AA_ORG!$B$6,AA_ORG!$B$7,AA_ORG!$B$8,AA_ORG!E29))))</f>
        <v xml:space="preserve">                          </v>
      </c>
      <c r="B16" s="152" t="str">
        <f>IF(AA_ORG!F29&lt;&gt;"",AA_ORG!F29,"")</f>
        <v/>
      </c>
      <c r="C16" s="152"/>
      <c r="D16" s="152" t="str">
        <f>IF(AA_ORG!L29&lt;&gt;"",AA_ORG!L29,"")</f>
        <v/>
      </c>
      <c r="E16" s="153" t="str">
        <f>IF(AA_ORG!K29&lt;&gt;"",AA_ORG!K29,"")</f>
        <v/>
      </c>
      <c r="G16" s="160" t="str">
        <f t="shared" si="0"/>
        <v/>
      </c>
      <c r="H16" s="53">
        <f t="shared" si="1"/>
        <v>0</v>
      </c>
    </row>
    <row r="17" spans="1:8" x14ac:dyDescent="0.25">
      <c r="A17" s="151" t="str">
        <f>IF(AA_ORG!B30&lt;&gt;"",AA_ORG!B30,IF(AA_ORG!C30&lt;&gt;"",CONCATENATE(AA_ORG!$B$6,AA_ORG!C30),IF(AA_ORG!D30&lt;&gt;"",CONCATENATE(AA_ORG!$B$6,AA_ORG!$B$7,AA_ORG!D30),CONCATENATE(AA_ORG!$B$6,AA_ORG!$B$7,AA_ORG!$B$8,AA_ORG!E30))))</f>
        <v xml:space="preserve">                          </v>
      </c>
      <c r="B17" s="152" t="str">
        <f>IF(AA_ORG!F30&lt;&gt;"",AA_ORG!F30,"")</f>
        <v/>
      </c>
      <c r="C17" s="152"/>
      <c r="D17" s="152" t="str">
        <f>IF(AA_ORG!L30&lt;&gt;"",AA_ORG!L30,"")</f>
        <v/>
      </c>
      <c r="E17" s="153" t="str">
        <f>IF(AA_ORG!K30&lt;&gt;"",AA_ORG!K30,"")</f>
        <v/>
      </c>
      <c r="G17" s="160" t="str">
        <f t="shared" si="0"/>
        <v/>
      </c>
      <c r="H17" s="53">
        <f t="shared" si="1"/>
        <v>0</v>
      </c>
    </row>
    <row r="18" spans="1:8" x14ac:dyDescent="0.25">
      <c r="A18" s="151" t="str">
        <f>IF(AA_ORG!B31&lt;&gt;"",AA_ORG!B31,IF(AA_ORG!C31&lt;&gt;"",CONCATENATE(AA_ORG!$B$6,AA_ORG!C31),IF(AA_ORG!D31&lt;&gt;"",CONCATENATE(AA_ORG!$B$6,AA_ORG!$B$7,AA_ORG!D31),CONCATENATE(AA_ORG!$B$6,AA_ORG!$B$7,AA_ORG!$B$8,AA_ORG!E31))))</f>
        <v xml:space="preserve">                          </v>
      </c>
      <c r="B18" s="152" t="str">
        <f>IF(AA_ORG!F31&lt;&gt;"",AA_ORG!F31,"")</f>
        <v/>
      </c>
      <c r="C18" s="152"/>
      <c r="D18" s="152" t="str">
        <f>IF(AA_ORG!L31&lt;&gt;"",AA_ORG!L31,"")</f>
        <v/>
      </c>
      <c r="E18" s="153" t="str">
        <f>IF(AA_ORG!K31&lt;&gt;"",AA_ORG!K31,"")</f>
        <v/>
      </c>
      <c r="G18" s="160" t="str">
        <f t="shared" si="0"/>
        <v/>
      </c>
      <c r="H18" s="53">
        <f t="shared" si="1"/>
        <v>0</v>
      </c>
    </row>
    <row r="19" spans="1:8" x14ac:dyDescent="0.25">
      <c r="A19" s="151" t="str">
        <f>IF(AA_ORG!B32&lt;&gt;"",AA_ORG!B32,IF(AA_ORG!C32&lt;&gt;"",CONCATENATE(AA_ORG!$B$6,AA_ORG!C32),IF(AA_ORG!D32&lt;&gt;"",CONCATENATE(AA_ORG!$B$6,AA_ORG!$B$7,AA_ORG!D32),CONCATENATE(AA_ORG!$B$6,AA_ORG!$B$7,AA_ORG!$B$8,AA_ORG!E32))))</f>
        <v xml:space="preserve">                          </v>
      </c>
      <c r="B19" s="152" t="str">
        <f>IF(AA_ORG!F32&lt;&gt;"",AA_ORG!F32,"")</f>
        <v/>
      </c>
      <c r="C19" s="152"/>
      <c r="D19" s="152" t="str">
        <f>IF(AA_ORG!L32&lt;&gt;"",AA_ORG!L32,"")</f>
        <v/>
      </c>
      <c r="E19" s="153" t="str">
        <f>IF(AA_ORG!K32&lt;&gt;"",AA_ORG!K32,"")</f>
        <v/>
      </c>
      <c r="G19" s="160" t="str">
        <f t="shared" si="0"/>
        <v/>
      </c>
      <c r="H19" s="53">
        <f t="shared" si="1"/>
        <v>0</v>
      </c>
    </row>
    <row r="20" spans="1:8" x14ac:dyDescent="0.25">
      <c r="A20" s="151" t="str">
        <f>IF(AA_ORG!B33&lt;&gt;"",AA_ORG!B33,IF(AA_ORG!C33&lt;&gt;"",CONCATENATE(AA_ORG!$B$6,AA_ORG!C33),IF(AA_ORG!D33&lt;&gt;"",CONCATENATE(AA_ORG!$B$6,AA_ORG!$B$7,AA_ORG!D33),CONCATENATE(AA_ORG!$B$6,AA_ORG!$B$7,AA_ORG!$B$8,AA_ORG!E33))))</f>
        <v xml:space="preserve">                          </v>
      </c>
      <c r="B20" s="152" t="str">
        <f>IF(AA_ORG!F33&lt;&gt;"",AA_ORG!F33,"")</f>
        <v/>
      </c>
      <c r="C20" s="152"/>
      <c r="D20" s="152" t="str">
        <f>IF(AA_ORG!L33&lt;&gt;"",AA_ORG!L33,"")</f>
        <v/>
      </c>
      <c r="E20" s="153" t="str">
        <f>IF(AA_ORG!K33&lt;&gt;"",AA_ORG!K33,"")</f>
        <v/>
      </c>
      <c r="G20" s="160" t="str">
        <f t="shared" si="0"/>
        <v/>
      </c>
      <c r="H20" s="53">
        <f t="shared" si="1"/>
        <v>0</v>
      </c>
    </row>
    <row r="21" spans="1:8" x14ac:dyDescent="0.25">
      <c r="A21" s="151" t="str">
        <f>IF(AA_ORG!B34&lt;&gt;"",AA_ORG!B34,IF(AA_ORG!C34&lt;&gt;"",CONCATENATE(AA_ORG!$B$6,AA_ORG!C34),IF(AA_ORG!D34&lt;&gt;"",CONCATENATE(AA_ORG!$B$6,AA_ORG!$B$7,AA_ORG!D34),CONCATENATE(AA_ORG!$B$6,AA_ORG!$B$7,AA_ORG!$B$8,AA_ORG!E34))))</f>
        <v xml:space="preserve">                          </v>
      </c>
      <c r="B21" s="152" t="str">
        <f>IF(AA_ORG!F34&lt;&gt;"",AA_ORG!F34,"")</f>
        <v/>
      </c>
      <c r="C21" s="152"/>
      <c r="D21" s="152" t="str">
        <f>IF(AA_ORG!L34&lt;&gt;"",AA_ORG!L34,"")</f>
        <v/>
      </c>
      <c r="E21" s="153" t="str">
        <f>IF(AA_ORG!K34&lt;&gt;"",AA_ORG!K34,"")</f>
        <v/>
      </c>
      <c r="G21" s="160" t="str">
        <f t="shared" si="0"/>
        <v/>
      </c>
      <c r="H21" s="53">
        <f t="shared" si="1"/>
        <v>0</v>
      </c>
    </row>
    <row r="22" spans="1:8" x14ac:dyDescent="0.25">
      <c r="A22" s="151" t="str">
        <f>IF(AA_ORG!B35&lt;&gt;"",AA_ORG!B35,IF(AA_ORG!C35&lt;&gt;"",CONCATENATE(AA_ORG!$B$6,AA_ORG!C35),IF(AA_ORG!D35&lt;&gt;"",CONCATENATE(AA_ORG!$B$6,AA_ORG!$B$7,AA_ORG!D35),CONCATENATE(AA_ORG!$B$6,AA_ORG!$B$7,AA_ORG!$B$8,AA_ORG!E35))))</f>
        <v xml:space="preserve">                          </v>
      </c>
      <c r="B22" s="152" t="str">
        <f>IF(AA_ORG!F35&lt;&gt;"",AA_ORG!F35,"")</f>
        <v/>
      </c>
      <c r="C22" s="152"/>
      <c r="D22" s="152" t="str">
        <f>IF(AA_ORG!L35&lt;&gt;"",AA_ORG!L35,"")</f>
        <v/>
      </c>
      <c r="E22" s="153" t="str">
        <f>IF(AA_ORG!K35&lt;&gt;"",AA_ORG!K35,"")</f>
        <v/>
      </c>
      <c r="G22" s="160" t="str">
        <f t="shared" si="0"/>
        <v/>
      </c>
      <c r="H22" s="53">
        <f t="shared" si="1"/>
        <v>0</v>
      </c>
    </row>
    <row r="23" spans="1:8" x14ac:dyDescent="0.25">
      <c r="A23" s="151" t="str">
        <f>IF(AA_ORG!B36&lt;&gt;"",AA_ORG!B36,IF(AA_ORG!C36&lt;&gt;"",CONCATENATE(AA_ORG!$B$6,AA_ORG!C36),IF(AA_ORG!D36&lt;&gt;"",CONCATENATE(AA_ORG!$B$6,AA_ORG!$B$7,AA_ORG!D36),CONCATENATE(AA_ORG!$B$6,AA_ORG!$B$7,AA_ORG!$B$8,AA_ORG!E36))))</f>
        <v xml:space="preserve">                          </v>
      </c>
      <c r="B23" s="152" t="str">
        <f>IF(AA_ORG!F36&lt;&gt;"",AA_ORG!F36,"")</f>
        <v/>
      </c>
      <c r="C23" s="152"/>
      <c r="D23" s="152" t="str">
        <f>IF(AA_ORG!L36&lt;&gt;"",AA_ORG!L36,"")</f>
        <v/>
      </c>
      <c r="E23" s="153" t="str">
        <f>IF(AA_ORG!K36&lt;&gt;"",AA_ORG!K36,"")</f>
        <v/>
      </c>
      <c r="G23" s="160" t="str">
        <f t="shared" si="0"/>
        <v/>
      </c>
      <c r="H23" s="53">
        <f t="shared" si="1"/>
        <v>0</v>
      </c>
    </row>
    <row r="24" spans="1:8" x14ac:dyDescent="0.25">
      <c r="A24" s="151" t="str">
        <f>IF(AA_ORG!B37&lt;&gt;"",AA_ORG!B37,IF(AA_ORG!C37&lt;&gt;"",CONCATENATE(AA_ORG!$B$6,AA_ORG!C37),IF(AA_ORG!D37&lt;&gt;"",CONCATENATE(AA_ORG!$B$6,AA_ORG!$B$7,AA_ORG!D37),CONCATENATE(AA_ORG!$B$6,AA_ORG!$B$7,AA_ORG!$B$8,AA_ORG!E37))))</f>
        <v xml:space="preserve">                          </v>
      </c>
      <c r="B24" s="152" t="str">
        <f>IF(AA_ORG!F37&lt;&gt;"",AA_ORG!F37,"")</f>
        <v/>
      </c>
      <c r="C24" s="152"/>
      <c r="D24" s="152" t="str">
        <f>IF(AA_ORG!L37&lt;&gt;"",AA_ORG!L37,"")</f>
        <v/>
      </c>
      <c r="E24" s="153" t="str">
        <f>IF(AA_ORG!K37&lt;&gt;"",AA_ORG!K37,"")</f>
        <v/>
      </c>
      <c r="G24" s="160" t="str">
        <f t="shared" si="0"/>
        <v/>
      </c>
      <c r="H24" s="53">
        <f t="shared" si="1"/>
        <v>0</v>
      </c>
    </row>
    <row r="25" spans="1:8" x14ac:dyDescent="0.25">
      <c r="A25" s="151" t="str">
        <f>IF(AA_ORG!B38&lt;&gt;"",AA_ORG!B38,IF(AA_ORG!C38&lt;&gt;"",CONCATENATE(AA_ORG!$B$6,AA_ORG!C38),IF(AA_ORG!D38&lt;&gt;"",CONCATENATE(AA_ORG!$B$6,AA_ORG!$B$7,AA_ORG!D38),CONCATENATE(AA_ORG!$B$6,AA_ORG!$B$7,AA_ORG!$B$8,AA_ORG!E38))))</f>
        <v xml:space="preserve">                          </v>
      </c>
      <c r="B25" s="152" t="str">
        <f>IF(AA_ORG!F38&lt;&gt;"",AA_ORG!F38,"")</f>
        <v/>
      </c>
      <c r="C25" s="152"/>
      <c r="D25" s="152" t="str">
        <f>IF(AA_ORG!L38&lt;&gt;"",AA_ORG!L38,"")</f>
        <v/>
      </c>
      <c r="E25" s="153" t="str">
        <f>IF(AA_ORG!K38&lt;&gt;"",AA_ORG!K38,"")</f>
        <v/>
      </c>
      <c r="G25" s="160" t="str">
        <f t="shared" si="0"/>
        <v/>
      </c>
      <c r="H25" s="53">
        <f t="shared" si="1"/>
        <v>0</v>
      </c>
    </row>
    <row r="26" spans="1:8" x14ac:dyDescent="0.25">
      <c r="A26" s="151" t="str">
        <f>IF(AA_ORG!B39&lt;&gt;"",AA_ORG!B39,IF(AA_ORG!C39&lt;&gt;"",CONCATENATE(AA_ORG!$B$6,AA_ORG!C39),IF(AA_ORG!D39&lt;&gt;"",CONCATENATE(AA_ORG!$B$6,AA_ORG!$B$7,AA_ORG!D39),CONCATENATE(AA_ORG!$B$6,AA_ORG!$B$7,AA_ORG!$B$8,AA_ORG!E39))))</f>
        <v xml:space="preserve">                          </v>
      </c>
      <c r="B26" s="152" t="str">
        <f>IF(AA_ORG!F39&lt;&gt;"",AA_ORG!F39,"")</f>
        <v/>
      </c>
      <c r="C26" s="152"/>
      <c r="D26" s="152" t="str">
        <f>IF(AA_ORG!L39&lt;&gt;"",AA_ORG!L39,"")</f>
        <v/>
      </c>
      <c r="E26" s="153" t="str">
        <f>IF(AA_ORG!K39&lt;&gt;"",AA_ORG!K39,"")</f>
        <v/>
      </c>
      <c r="G26" s="160" t="str">
        <f t="shared" si="0"/>
        <v/>
      </c>
      <c r="H26" s="53">
        <f t="shared" si="1"/>
        <v>0</v>
      </c>
    </row>
    <row r="27" spans="1:8" x14ac:dyDescent="0.25">
      <c r="A27" s="151" t="str">
        <f>IF(AA_ORG!B40&lt;&gt;"",AA_ORG!B40,IF(AA_ORG!C40&lt;&gt;"",CONCATENATE(AA_ORG!$B$6,AA_ORG!C40),IF(AA_ORG!D40&lt;&gt;"",CONCATENATE(AA_ORG!$B$6,AA_ORG!$B$7,AA_ORG!D40),CONCATENATE(AA_ORG!$B$6,AA_ORG!$B$7,AA_ORG!$B$8,AA_ORG!E40))))</f>
        <v xml:space="preserve">                          </v>
      </c>
      <c r="B27" s="152" t="str">
        <f>IF(AA_ORG!F40&lt;&gt;"",AA_ORG!F40,"")</f>
        <v/>
      </c>
      <c r="C27" s="152"/>
      <c r="D27" s="152" t="str">
        <f>IF(AA_ORG!L40&lt;&gt;"",AA_ORG!L40,"")</f>
        <v/>
      </c>
      <c r="E27" s="153" t="str">
        <f>IF(AA_ORG!K40&lt;&gt;"",AA_ORG!K40,"")</f>
        <v/>
      </c>
      <c r="G27" s="160" t="str">
        <f t="shared" si="0"/>
        <v/>
      </c>
      <c r="H27" s="53">
        <f t="shared" si="1"/>
        <v>0</v>
      </c>
    </row>
    <row r="28" spans="1:8" x14ac:dyDescent="0.25">
      <c r="A28" s="151" t="str">
        <f>IF(AA_ORG!B41&lt;&gt;"",AA_ORG!B41,IF(AA_ORG!C41&lt;&gt;"",CONCATENATE(AA_ORG!$B$6,AA_ORG!C41),IF(AA_ORG!D41&lt;&gt;"",CONCATENATE(AA_ORG!$B$6,AA_ORG!$B$7,AA_ORG!D41),CONCATENATE(AA_ORG!$B$6,AA_ORG!$B$7,AA_ORG!$B$8,AA_ORG!E41))))</f>
        <v xml:space="preserve">                          </v>
      </c>
      <c r="B28" s="152" t="str">
        <f>IF(AA_ORG!F41&lt;&gt;"",AA_ORG!F41,"")</f>
        <v/>
      </c>
      <c r="C28" s="152"/>
      <c r="D28" s="152" t="str">
        <f>IF(AA_ORG!L41&lt;&gt;"",AA_ORG!L41,"")</f>
        <v/>
      </c>
      <c r="E28" s="153" t="str">
        <f>IF(AA_ORG!K41&lt;&gt;"",AA_ORG!K41,"")</f>
        <v/>
      </c>
      <c r="G28" s="160" t="str">
        <f t="shared" si="0"/>
        <v/>
      </c>
      <c r="H28" s="53">
        <f t="shared" si="1"/>
        <v>0</v>
      </c>
    </row>
    <row r="29" spans="1:8" x14ac:dyDescent="0.25">
      <c r="A29" s="151" t="str">
        <f>IF(AA_ORG!B42&lt;&gt;"",AA_ORG!B42,IF(AA_ORG!C42&lt;&gt;"",CONCATENATE(AA_ORG!$B$6,AA_ORG!C42),IF(AA_ORG!D42&lt;&gt;"",CONCATENATE(AA_ORG!$B$6,AA_ORG!$B$7,AA_ORG!D42),CONCATENATE(AA_ORG!$B$6,AA_ORG!$B$7,AA_ORG!$B$8,AA_ORG!E42))))</f>
        <v xml:space="preserve">                          </v>
      </c>
      <c r="B29" s="152" t="str">
        <f>IF(AA_ORG!F42&lt;&gt;"",AA_ORG!F42,"")</f>
        <v/>
      </c>
      <c r="C29" s="152"/>
      <c r="D29" s="152" t="str">
        <f>IF(AA_ORG!L42&lt;&gt;"",AA_ORG!L42,"")</f>
        <v/>
      </c>
      <c r="E29" s="153" t="str">
        <f>IF(AA_ORG!K42&lt;&gt;"",AA_ORG!K42,"")</f>
        <v/>
      </c>
      <c r="G29" s="160" t="str">
        <f t="shared" si="0"/>
        <v/>
      </c>
      <c r="H29" s="53">
        <f t="shared" si="1"/>
        <v>0</v>
      </c>
    </row>
    <row r="30" spans="1:8" x14ac:dyDescent="0.25">
      <c r="A30" s="151" t="str">
        <f>IF(AA_ORG!B43&lt;&gt;"",AA_ORG!B43,IF(AA_ORG!C43&lt;&gt;"",CONCATENATE(AA_ORG!$B$6,AA_ORG!C43),IF(AA_ORG!D43&lt;&gt;"",CONCATENATE(AA_ORG!$B$6,AA_ORG!$B$7,AA_ORG!D43),CONCATENATE(AA_ORG!$B$6,AA_ORG!$B$7,AA_ORG!$B$8,AA_ORG!E43))))</f>
        <v xml:space="preserve">                          </v>
      </c>
      <c r="B30" s="152" t="str">
        <f>IF(AA_ORG!F43&lt;&gt;"",AA_ORG!F43,"")</f>
        <v/>
      </c>
      <c r="C30" s="152"/>
      <c r="D30" s="152" t="str">
        <f>IF(AA_ORG!L43&lt;&gt;"",AA_ORG!L43,"")</f>
        <v/>
      </c>
      <c r="E30" s="153" t="str">
        <f>IF(AA_ORG!K43&lt;&gt;"",AA_ORG!K43,"")</f>
        <v/>
      </c>
      <c r="G30" s="160" t="str">
        <f t="shared" si="0"/>
        <v/>
      </c>
      <c r="H30" s="53">
        <f t="shared" si="1"/>
        <v>0</v>
      </c>
    </row>
    <row r="31" spans="1:8" x14ac:dyDescent="0.25">
      <c r="A31" s="151" t="str">
        <f>IF(AA_ORG!B44&lt;&gt;"",AA_ORG!B44,IF(AA_ORG!C44&lt;&gt;"",CONCATENATE(AA_ORG!$B$6,AA_ORG!C44),IF(AA_ORG!D44&lt;&gt;"",CONCATENATE(AA_ORG!$B$6,AA_ORG!$B$7,AA_ORG!D44),CONCATENATE(AA_ORG!$B$6,AA_ORG!$B$7,AA_ORG!$B$8,AA_ORG!E44))))</f>
        <v xml:space="preserve">                          </v>
      </c>
      <c r="B31" s="152" t="str">
        <f>IF(AA_ORG!F44&lt;&gt;"",AA_ORG!F44,"")</f>
        <v/>
      </c>
      <c r="C31" s="152"/>
      <c r="D31" s="152" t="str">
        <f>IF(AA_ORG!L44&lt;&gt;"",AA_ORG!L44,"")</f>
        <v/>
      </c>
      <c r="E31" s="153" t="str">
        <f>IF(AA_ORG!K44&lt;&gt;"",AA_ORG!K44,"")</f>
        <v/>
      </c>
      <c r="G31" s="160" t="str">
        <f t="shared" si="0"/>
        <v/>
      </c>
      <c r="H31" s="53">
        <f t="shared" si="1"/>
        <v>0</v>
      </c>
    </row>
    <row r="32" spans="1:8" x14ac:dyDescent="0.25">
      <c r="A32" s="151" t="str">
        <f>IF(AA_ORG!B45&lt;&gt;"",AA_ORG!B45,IF(AA_ORG!C45&lt;&gt;"",CONCATENATE(AA_ORG!$B$6,AA_ORG!C45),IF(AA_ORG!D45&lt;&gt;"",CONCATENATE(AA_ORG!$B$6,AA_ORG!$B$7,AA_ORG!D45),CONCATENATE(AA_ORG!$B$6,AA_ORG!$B$7,AA_ORG!$B$8,AA_ORG!E45))))</f>
        <v xml:space="preserve">                          </v>
      </c>
      <c r="B32" s="152" t="str">
        <f>IF(AA_ORG!F45&lt;&gt;"",AA_ORG!F45,"")</f>
        <v/>
      </c>
      <c r="C32" s="152"/>
      <c r="D32" s="152" t="str">
        <f>IF(AA_ORG!L45&lt;&gt;"",AA_ORG!L45,"")</f>
        <v/>
      </c>
      <c r="E32" s="153" t="str">
        <f>IF(AA_ORG!K45&lt;&gt;"",AA_ORG!K45,"")</f>
        <v/>
      </c>
      <c r="G32" s="160" t="str">
        <f t="shared" si="0"/>
        <v/>
      </c>
      <c r="H32" s="53">
        <f t="shared" si="1"/>
        <v>0</v>
      </c>
    </row>
    <row r="33" spans="1:8" x14ac:dyDescent="0.25">
      <c r="A33" s="151" t="str">
        <f>IF(AA_ORG!B46&lt;&gt;"",AA_ORG!B46,IF(AA_ORG!C46&lt;&gt;"",CONCATENATE(AA_ORG!$B$6,AA_ORG!C46),IF(AA_ORG!D46&lt;&gt;"",CONCATENATE(AA_ORG!$B$6,AA_ORG!$B$7,AA_ORG!D46),CONCATENATE(AA_ORG!$B$6,AA_ORG!$B$7,AA_ORG!$B$8,AA_ORG!E46))))</f>
        <v xml:space="preserve">                          </v>
      </c>
      <c r="B33" s="152" t="str">
        <f>IF(AA_ORG!F46&lt;&gt;"",AA_ORG!F46,"")</f>
        <v/>
      </c>
      <c r="C33" s="152"/>
      <c r="D33" s="152" t="str">
        <f>IF(AA_ORG!L46&lt;&gt;"",AA_ORG!L46,"")</f>
        <v/>
      </c>
      <c r="E33" s="153" t="str">
        <f>IF(AA_ORG!K46&lt;&gt;"",AA_ORG!K46,"")</f>
        <v/>
      </c>
      <c r="G33" s="160" t="str">
        <f t="shared" si="0"/>
        <v/>
      </c>
      <c r="H33" s="53">
        <f t="shared" si="1"/>
        <v>0</v>
      </c>
    </row>
    <row r="34" spans="1:8" x14ac:dyDescent="0.25">
      <c r="A34" s="151" t="str">
        <f>IF(AA_ORG!B47&lt;&gt;"",AA_ORG!B47,IF(AA_ORG!C47&lt;&gt;"",CONCATENATE(AA_ORG!$B$6,AA_ORG!C47),IF(AA_ORG!D47&lt;&gt;"",CONCATENATE(AA_ORG!$B$6,AA_ORG!$B$7,AA_ORG!D47),CONCATENATE(AA_ORG!$B$6,AA_ORG!$B$7,AA_ORG!$B$8,AA_ORG!E47))))</f>
        <v xml:space="preserve">                          </v>
      </c>
      <c r="B34" s="152" t="str">
        <f>IF(AA_ORG!F47&lt;&gt;"",AA_ORG!F47,"")</f>
        <v/>
      </c>
      <c r="C34" s="152"/>
      <c r="D34" s="152" t="str">
        <f>IF(AA_ORG!L47&lt;&gt;"",AA_ORG!L47,"")</f>
        <v/>
      </c>
      <c r="E34" s="153" t="str">
        <f>IF(AA_ORG!K47&lt;&gt;"",AA_ORG!K47,"")</f>
        <v/>
      </c>
      <c r="G34" s="160" t="str">
        <f t="shared" si="0"/>
        <v/>
      </c>
      <c r="H34" s="53">
        <f t="shared" si="1"/>
        <v>0</v>
      </c>
    </row>
    <row r="35" spans="1:8" x14ac:dyDescent="0.25">
      <c r="A35" s="151" t="str">
        <f>IF(AA_ORG!B48&lt;&gt;"",AA_ORG!B48,IF(AA_ORG!C48&lt;&gt;"",CONCATENATE(AA_ORG!$B$6,AA_ORG!C48),IF(AA_ORG!D48&lt;&gt;"",CONCATENATE(AA_ORG!$B$6,AA_ORG!$B$7,AA_ORG!D48),CONCATENATE(AA_ORG!$B$6,AA_ORG!$B$7,AA_ORG!$B$8,AA_ORG!E48))))</f>
        <v xml:space="preserve">                          </v>
      </c>
      <c r="B35" s="152" t="str">
        <f>IF(AA_ORG!F48&lt;&gt;"",AA_ORG!F48,"")</f>
        <v/>
      </c>
      <c r="C35" s="152"/>
      <c r="D35" s="152" t="str">
        <f>IF(AA_ORG!L48&lt;&gt;"",AA_ORG!L48,"")</f>
        <v/>
      </c>
      <c r="E35" s="153" t="str">
        <f>IF(AA_ORG!K48&lt;&gt;"",AA_ORG!K48,"")</f>
        <v/>
      </c>
      <c r="G35" s="160" t="str">
        <f t="shared" si="0"/>
        <v/>
      </c>
      <c r="H35" s="53">
        <f t="shared" si="1"/>
        <v>0</v>
      </c>
    </row>
    <row r="36" spans="1:8" x14ac:dyDescent="0.25">
      <c r="A36" s="151" t="str">
        <f>IF(AA_ORG!B49&lt;&gt;"",AA_ORG!B49,IF(AA_ORG!C49&lt;&gt;"",CONCATENATE(AA_ORG!$B$6,AA_ORG!C49),IF(AA_ORG!D49&lt;&gt;"",CONCATENATE(AA_ORG!$B$6,AA_ORG!$B$7,AA_ORG!D49),CONCATENATE(AA_ORG!$B$6,AA_ORG!$B$7,AA_ORG!$B$8,AA_ORG!E49))))</f>
        <v xml:space="preserve">                          </v>
      </c>
      <c r="B36" s="152" t="str">
        <f>IF(AA_ORG!F49&lt;&gt;"",AA_ORG!F49,"")</f>
        <v/>
      </c>
      <c r="C36" s="152"/>
      <c r="D36" s="152" t="str">
        <f>IF(AA_ORG!L49&lt;&gt;"",AA_ORG!L49,"")</f>
        <v/>
      </c>
      <c r="E36" s="153" t="str">
        <f>IF(AA_ORG!K49&lt;&gt;"",AA_ORG!K49,"")</f>
        <v/>
      </c>
      <c r="G36" s="160" t="str">
        <f t="shared" si="0"/>
        <v/>
      </c>
      <c r="H36" s="53">
        <f t="shared" si="1"/>
        <v>0</v>
      </c>
    </row>
    <row r="37" spans="1:8" x14ac:dyDescent="0.25">
      <c r="A37" s="151" t="str">
        <f>IF(AA_ORG!B50&lt;&gt;"",AA_ORG!B50,IF(AA_ORG!C50&lt;&gt;"",CONCATENATE(AA_ORG!$B$6,AA_ORG!C50),IF(AA_ORG!D50&lt;&gt;"",CONCATENATE(AA_ORG!$B$6,AA_ORG!$B$7,AA_ORG!D50),CONCATENATE(AA_ORG!$B$6,AA_ORG!$B$7,AA_ORG!$B$8,AA_ORG!E50))))</f>
        <v xml:space="preserve">                          </v>
      </c>
      <c r="B37" s="152" t="str">
        <f>IF(AA_ORG!F50&lt;&gt;"",AA_ORG!F50,"")</f>
        <v/>
      </c>
      <c r="C37" s="152"/>
      <c r="D37" s="152" t="str">
        <f>IF(AA_ORG!L50&lt;&gt;"",AA_ORG!L50,"")</f>
        <v/>
      </c>
      <c r="E37" s="153" t="str">
        <f>IF(AA_ORG!K50&lt;&gt;"",AA_ORG!K50,"")</f>
        <v/>
      </c>
      <c r="G37" s="160" t="str">
        <f t="shared" si="0"/>
        <v/>
      </c>
      <c r="H37" s="53">
        <f t="shared" si="1"/>
        <v>0</v>
      </c>
    </row>
    <row r="38" spans="1:8" x14ac:dyDescent="0.25">
      <c r="A38" s="151" t="str">
        <f>IF(AA_ORG!B51&lt;&gt;"",AA_ORG!B51,IF(AA_ORG!C51&lt;&gt;"",CONCATENATE(AA_ORG!$B$6,AA_ORG!C51),IF(AA_ORG!D51&lt;&gt;"",CONCATENATE(AA_ORG!$B$6,AA_ORG!$B$7,AA_ORG!D51),CONCATENATE(AA_ORG!$B$6,AA_ORG!$B$7,AA_ORG!$B$8,AA_ORG!E51))))</f>
        <v xml:space="preserve">                          </v>
      </c>
      <c r="B38" s="152" t="str">
        <f>IF(AA_ORG!F51&lt;&gt;"",AA_ORG!F51,"")</f>
        <v/>
      </c>
      <c r="C38" s="152"/>
      <c r="D38" s="152" t="str">
        <f>IF(AA_ORG!L51&lt;&gt;"",AA_ORG!L51,"")</f>
        <v/>
      </c>
      <c r="E38" s="153" t="str">
        <f>IF(AA_ORG!K51&lt;&gt;"",AA_ORG!K51,"")</f>
        <v/>
      </c>
      <c r="G38" s="160" t="str">
        <f t="shared" si="0"/>
        <v/>
      </c>
      <c r="H38" s="53">
        <f t="shared" si="1"/>
        <v>0</v>
      </c>
    </row>
    <row r="39" spans="1:8" x14ac:dyDescent="0.25">
      <c r="A39" s="151" t="str">
        <f>IF(AA_ORG!B52&lt;&gt;"",AA_ORG!B52,IF(AA_ORG!C52&lt;&gt;"",CONCATENATE(AA_ORG!$B$6,AA_ORG!C52),IF(AA_ORG!D52&lt;&gt;"",CONCATENATE(AA_ORG!$B$6,AA_ORG!$B$7,AA_ORG!D52),CONCATENATE(AA_ORG!$B$6,AA_ORG!$B$7,AA_ORG!$B$8,AA_ORG!E52))))</f>
        <v xml:space="preserve">                          </v>
      </c>
      <c r="B39" s="152" t="str">
        <f>IF(AA_ORG!F52&lt;&gt;"",AA_ORG!F52,"")</f>
        <v/>
      </c>
      <c r="C39" s="152"/>
      <c r="D39" s="152" t="str">
        <f>IF(AA_ORG!L52&lt;&gt;"",AA_ORG!L52,"")</f>
        <v/>
      </c>
      <c r="E39" s="153" t="str">
        <f>IF(AA_ORG!K52&lt;&gt;"",AA_ORG!K52,"")</f>
        <v/>
      </c>
      <c r="G39" s="160" t="str">
        <f t="shared" si="0"/>
        <v/>
      </c>
      <c r="H39" s="53">
        <f t="shared" si="1"/>
        <v>0</v>
      </c>
    </row>
    <row r="40" spans="1:8" x14ac:dyDescent="0.25">
      <c r="A40" s="151" t="str">
        <f>IF(AA_ORG!B53&lt;&gt;"",AA_ORG!B53,IF(AA_ORG!C53&lt;&gt;"",CONCATENATE(AA_ORG!$B$6,AA_ORG!C53),IF(AA_ORG!D53&lt;&gt;"",CONCATENATE(AA_ORG!$B$6,AA_ORG!$B$7,AA_ORG!D53),CONCATENATE(AA_ORG!$B$6,AA_ORG!$B$7,AA_ORG!$B$8,AA_ORG!E53))))</f>
        <v xml:space="preserve">                          </v>
      </c>
      <c r="B40" s="152" t="str">
        <f>IF(AA_ORG!F53&lt;&gt;"",AA_ORG!F53,"")</f>
        <v/>
      </c>
      <c r="C40" s="152"/>
      <c r="D40" s="152" t="str">
        <f>IF(AA_ORG!L53&lt;&gt;"",AA_ORG!L53,"")</f>
        <v/>
      </c>
      <c r="E40" s="153" t="str">
        <f>IF(AA_ORG!K53&lt;&gt;"",AA_ORG!K53,"")</f>
        <v/>
      </c>
      <c r="G40" s="160" t="str">
        <f t="shared" si="0"/>
        <v/>
      </c>
      <c r="H40" s="53">
        <f t="shared" si="1"/>
        <v>0</v>
      </c>
    </row>
    <row r="41" spans="1:8" x14ac:dyDescent="0.25">
      <c r="A41" s="151" t="str">
        <f>IF(AA_ORG!B54&lt;&gt;"",AA_ORG!B54,IF(AA_ORG!C54&lt;&gt;"",CONCATENATE(AA_ORG!$B$6,AA_ORG!C54),IF(AA_ORG!D54&lt;&gt;"",CONCATENATE(AA_ORG!$B$6,AA_ORG!$B$7,AA_ORG!D54),CONCATENATE(AA_ORG!$B$6,AA_ORG!$B$7,AA_ORG!$B$8,AA_ORG!E54))))</f>
        <v xml:space="preserve">                          </v>
      </c>
      <c r="B41" s="152" t="str">
        <f>IF(AA_ORG!F54&lt;&gt;"",AA_ORG!F54,"")</f>
        <v/>
      </c>
      <c r="C41" s="152"/>
      <c r="D41" s="152" t="str">
        <f>IF(AA_ORG!L54&lt;&gt;"",AA_ORG!L54,"")</f>
        <v/>
      </c>
      <c r="E41" s="153" t="str">
        <f>IF(AA_ORG!K54&lt;&gt;"",AA_ORG!K54,"")</f>
        <v/>
      </c>
      <c r="G41" s="160" t="str">
        <f t="shared" si="0"/>
        <v/>
      </c>
      <c r="H41" s="53">
        <f t="shared" si="1"/>
        <v>0</v>
      </c>
    </row>
    <row r="42" spans="1:8" x14ac:dyDescent="0.25">
      <c r="A42" s="151" t="str">
        <f>IF(AA_ORG!B55&lt;&gt;"",AA_ORG!B55,IF(AA_ORG!C55&lt;&gt;"",CONCATENATE(AA_ORG!$B$6,AA_ORG!C55),IF(AA_ORG!D55&lt;&gt;"",CONCATENATE(AA_ORG!$B$6,AA_ORG!$B$7,AA_ORG!D55),CONCATENATE(AA_ORG!$B$6,AA_ORG!$B$7,AA_ORG!$B$8,AA_ORG!E55))))</f>
        <v xml:space="preserve">                          </v>
      </c>
      <c r="B42" s="152" t="str">
        <f>IF(AA_ORG!F55&lt;&gt;"",AA_ORG!F55,"")</f>
        <v/>
      </c>
      <c r="C42" s="152"/>
      <c r="D42" s="152" t="str">
        <f>IF(AA_ORG!L55&lt;&gt;"",AA_ORG!L55,"")</f>
        <v/>
      </c>
      <c r="E42" s="153" t="str">
        <f>IF(AA_ORG!K55&lt;&gt;"",AA_ORG!K55,"")</f>
        <v/>
      </c>
      <c r="G42" s="160" t="str">
        <f t="shared" si="0"/>
        <v/>
      </c>
      <c r="H42" s="53">
        <f t="shared" si="1"/>
        <v>0</v>
      </c>
    </row>
    <row r="43" spans="1:8" x14ac:dyDescent="0.25">
      <c r="A43" s="151" t="str">
        <f>IF(AA_ORG!B56&lt;&gt;"",AA_ORG!B56,IF(AA_ORG!C56&lt;&gt;"",CONCATENATE(AA_ORG!$B$6,AA_ORG!C56),IF(AA_ORG!D56&lt;&gt;"",CONCATENATE(AA_ORG!$B$6,AA_ORG!$B$7,AA_ORG!D56),CONCATENATE(AA_ORG!$B$6,AA_ORG!$B$7,AA_ORG!$B$8,AA_ORG!E56))))</f>
        <v xml:space="preserve">                          </v>
      </c>
      <c r="B43" s="152" t="str">
        <f>IF(AA_ORG!F56&lt;&gt;"",AA_ORG!F56,"")</f>
        <v/>
      </c>
      <c r="C43" s="152"/>
      <c r="D43" s="152" t="str">
        <f>IF(AA_ORG!L56&lt;&gt;"",AA_ORG!L56,"")</f>
        <v/>
      </c>
      <c r="E43" s="153" t="str">
        <f>IF(AA_ORG!K56&lt;&gt;"",AA_ORG!K56,"")</f>
        <v/>
      </c>
      <c r="G43" s="160" t="str">
        <f t="shared" si="0"/>
        <v/>
      </c>
      <c r="H43" s="53">
        <f t="shared" si="1"/>
        <v>0</v>
      </c>
    </row>
    <row r="44" spans="1:8" x14ac:dyDescent="0.25">
      <c r="A44" s="151" t="str">
        <f>IF(AA_ORG!B57&lt;&gt;"",AA_ORG!B57,IF(AA_ORG!C57&lt;&gt;"",CONCATENATE(AA_ORG!$B$6,AA_ORG!C57),IF(AA_ORG!D57&lt;&gt;"",CONCATENATE(AA_ORG!$B$6,AA_ORG!$B$7,AA_ORG!D57),CONCATENATE(AA_ORG!$B$6,AA_ORG!$B$7,AA_ORG!$B$8,AA_ORG!E57))))</f>
        <v xml:space="preserve">                          </v>
      </c>
      <c r="B44" s="152" t="str">
        <f>IF(AA_ORG!F57&lt;&gt;"",AA_ORG!F57,"")</f>
        <v/>
      </c>
      <c r="C44" s="152"/>
      <c r="D44" s="152" t="str">
        <f>IF(AA_ORG!L57&lt;&gt;"",AA_ORG!L57,"")</f>
        <v/>
      </c>
      <c r="E44" s="153" t="str">
        <f>IF(AA_ORG!K57&lt;&gt;"",AA_ORG!K57,"")</f>
        <v/>
      </c>
      <c r="G44" s="160" t="str">
        <f t="shared" si="0"/>
        <v/>
      </c>
      <c r="H44" s="53">
        <f t="shared" si="1"/>
        <v>0</v>
      </c>
    </row>
    <row r="45" spans="1:8" x14ac:dyDescent="0.25">
      <c r="A45" s="151" t="str">
        <f>IF(AA_ORG!B58&lt;&gt;"",AA_ORG!B58,IF(AA_ORG!C58&lt;&gt;"",CONCATENATE(AA_ORG!$B$6,AA_ORG!C58),IF(AA_ORG!D58&lt;&gt;"",CONCATENATE(AA_ORG!$B$6,AA_ORG!$B$7,AA_ORG!D58),CONCATENATE(AA_ORG!$B$6,AA_ORG!$B$7,AA_ORG!$B$8,AA_ORG!E58))))</f>
        <v xml:space="preserve">                          </v>
      </c>
      <c r="B45" s="152" t="str">
        <f>IF(AA_ORG!F58&lt;&gt;"",AA_ORG!F58,"")</f>
        <v/>
      </c>
      <c r="C45" s="152"/>
      <c r="D45" s="152" t="str">
        <f>IF(AA_ORG!L58&lt;&gt;"",AA_ORG!L58,"")</f>
        <v/>
      </c>
      <c r="E45" s="153" t="str">
        <f>IF(AA_ORG!K58&lt;&gt;"",AA_ORG!K58,"")</f>
        <v/>
      </c>
      <c r="G45" s="160" t="str">
        <f t="shared" si="0"/>
        <v/>
      </c>
      <c r="H45" s="53">
        <f t="shared" si="1"/>
        <v>0</v>
      </c>
    </row>
    <row r="46" spans="1:8" x14ac:dyDescent="0.25">
      <c r="A46" s="151" t="str">
        <f>IF(AA_ORG!B59&lt;&gt;"",AA_ORG!B59,IF(AA_ORG!C59&lt;&gt;"",CONCATENATE(AA_ORG!$B$6,AA_ORG!C59),IF(AA_ORG!D59&lt;&gt;"",CONCATENATE(AA_ORG!$B$6,AA_ORG!$B$7,AA_ORG!D59),CONCATENATE(AA_ORG!$B$6,AA_ORG!$B$7,AA_ORG!$B$8,AA_ORG!E59))))</f>
        <v xml:space="preserve">                          </v>
      </c>
      <c r="B46" s="152" t="str">
        <f>IF(AA_ORG!F59&lt;&gt;"",AA_ORG!F59,"")</f>
        <v/>
      </c>
      <c r="C46" s="152"/>
      <c r="D46" s="152" t="str">
        <f>IF(AA_ORG!L59&lt;&gt;"",AA_ORG!L59,"")</f>
        <v/>
      </c>
      <c r="E46" s="153" t="str">
        <f>IF(AA_ORG!K59&lt;&gt;"",AA_ORG!K59,"")</f>
        <v/>
      </c>
      <c r="G46" s="160" t="str">
        <f t="shared" si="0"/>
        <v/>
      </c>
      <c r="H46" s="53">
        <f t="shared" si="1"/>
        <v>0</v>
      </c>
    </row>
    <row r="47" spans="1:8" x14ac:dyDescent="0.25">
      <c r="A47" s="151" t="str">
        <f>IF(AA_ORG!B60&lt;&gt;"",AA_ORG!B60,IF(AA_ORG!C60&lt;&gt;"",CONCATENATE(AA_ORG!$B$6,AA_ORG!C60),IF(AA_ORG!D60&lt;&gt;"",CONCATENATE(AA_ORG!$B$6,AA_ORG!$B$7,AA_ORG!D60),CONCATENATE(AA_ORG!$B$6,AA_ORG!$B$7,AA_ORG!$B$8,AA_ORG!E60))))</f>
        <v xml:space="preserve">                          </v>
      </c>
      <c r="B47" s="152" t="str">
        <f>IF(AA_ORG!F60&lt;&gt;"",AA_ORG!F60,"")</f>
        <v/>
      </c>
      <c r="C47" s="152"/>
      <c r="D47" s="152" t="str">
        <f>IF(AA_ORG!L60&lt;&gt;"",AA_ORG!L60,"")</f>
        <v/>
      </c>
      <c r="E47" s="153" t="str">
        <f>IF(AA_ORG!K60&lt;&gt;"",AA_ORG!K60,"")</f>
        <v/>
      </c>
      <c r="G47" s="160" t="str">
        <f t="shared" si="0"/>
        <v/>
      </c>
      <c r="H47" s="53">
        <f t="shared" si="1"/>
        <v>0</v>
      </c>
    </row>
    <row r="48" spans="1:8" x14ac:dyDescent="0.25">
      <c r="A48" s="151" t="str">
        <f>IF(AA_ORG!B61&lt;&gt;"",AA_ORG!B61,IF(AA_ORG!C61&lt;&gt;"",CONCATENATE(AA_ORG!$B$6,AA_ORG!C61),IF(AA_ORG!D61&lt;&gt;"",CONCATENATE(AA_ORG!$B$6,AA_ORG!$B$7,AA_ORG!D61),CONCATENATE(AA_ORG!$B$6,AA_ORG!$B$7,AA_ORG!$B$8,AA_ORG!E61))))</f>
        <v xml:space="preserve">                          </v>
      </c>
      <c r="B48" s="152" t="str">
        <f>IF(AA_ORG!F61&lt;&gt;"",AA_ORG!F61,"")</f>
        <v/>
      </c>
      <c r="C48" s="152"/>
      <c r="D48" s="152" t="str">
        <f>IF(AA_ORG!L61&lt;&gt;"",AA_ORG!L61,"")</f>
        <v/>
      </c>
      <c r="E48" s="153" t="str">
        <f>IF(AA_ORG!K61&lt;&gt;"",AA_ORG!K61,"")</f>
        <v/>
      </c>
      <c r="G48" s="160" t="str">
        <f t="shared" si="0"/>
        <v/>
      </c>
      <c r="H48" s="53">
        <f t="shared" si="1"/>
        <v>0</v>
      </c>
    </row>
    <row r="49" spans="1:8" x14ac:dyDescent="0.25">
      <c r="A49" s="151" t="str">
        <f>IF(AA_ORG!B62&lt;&gt;"",AA_ORG!B62,IF(AA_ORG!C62&lt;&gt;"",CONCATENATE(AA_ORG!$B$6,AA_ORG!C62),IF(AA_ORG!D62&lt;&gt;"",CONCATENATE(AA_ORG!$B$6,AA_ORG!$B$7,AA_ORG!D62),CONCATENATE(AA_ORG!$B$6,AA_ORG!$B$7,AA_ORG!$B$8,AA_ORG!E62))))</f>
        <v xml:space="preserve">                          </v>
      </c>
      <c r="B49" s="152" t="str">
        <f>IF(AA_ORG!F62&lt;&gt;"",AA_ORG!F62,"")</f>
        <v/>
      </c>
      <c r="C49" s="152"/>
      <c r="D49" s="152" t="str">
        <f>IF(AA_ORG!L62&lt;&gt;"",AA_ORG!L62,"")</f>
        <v/>
      </c>
      <c r="E49" s="153" t="str">
        <f>IF(AA_ORG!K62&lt;&gt;"",AA_ORG!K62,"")</f>
        <v/>
      </c>
      <c r="G49" s="160" t="str">
        <f t="shared" si="0"/>
        <v/>
      </c>
      <c r="H49" s="53">
        <f t="shared" si="1"/>
        <v>0</v>
      </c>
    </row>
    <row r="50" spans="1:8" x14ac:dyDescent="0.25">
      <c r="A50" s="151" t="str">
        <f>IF(AA_ORG!B63&lt;&gt;"",AA_ORG!B63,IF(AA_ORG!C63&lt;&gt;"",CONCATENATE(AA_ORG!$B$6,AA_ORG!C63),IF(AA_ORG!D63&lt;&gt;"",CONCATENATE(AA_ORG!$B$6,AA_ORG!$B$7,AA_ORG!D63),CONCATENATE(AA_ORG!$B$6,AA_ORG!$B$7,AA_ORG!$B$8,AA_ORG!E63))))</f>
        <v xml:space="preserve">                          </v>
      </c>
      <c r="B50" s="152" t="str">
        <f>IF(AA_ORG!F63&lt;&gt;"",AA_ORG!F63,"")</f>
        <v/>
      </c>
      <c r="C50" s="152"/>
      <c r="D50" s="152" t="str">
        <f>IF(AA_ORG!L63&lt;&gt;"",AA_ORG!L63,"")</f>
        <v/>
      </c>
      <c r="E50" s="153" t="str">
        <f>IF(AA_ORG!K63&lt;&gt;"",AA_ORG!K63,"")</f>
        <v/>
      </c>
      <c r="G50" s="160" t="str">
        <f t="shared" si="0"/>
        <v/>
      </c>
      <c r="H50" s="53">
        <f t="shared" si="1"/>
        <v>0</v>
      </c>
    </row>
    <row r="51" spans="1:8" x14ac:dyDescent="0.25">
      <c r="A51" s="151" t="str">
        <f>IF(AA_ORG!B64&lt;&gt;"",AA_ORG!B64,IF(AA_ORG!C64&lt;&gt;"",CONCATENATE(AA_ORG!$B$6,AA_ORG!C64),IF(AA_ORG!D64&lt;&gt;"",CONCATENATE(AA_ORG!$B$6,AA_ORG!$B$7,AA_ORG!D64),CONCATENATE(AA_ORG!$B$6,AA_ORG!$B$7,AA_ORG!$B$8,AA_ORG!E64))))</f>
        <v xml:space="preserve">                          </v>
      </c>
      <c r="B51" s="152" t="str">
        <f>IF(AA_ORG!F64&lt;&gt;"",AA_ORG!F64,"")</f>
        <v/>
      </c>
      <c r="C51" s="152"/>
      <c r="D51" s="152" t="str">
        <f>IF(AA_ORG!L64&lt;&gt;"",AA_ORG!L64,"")</f>
        <v/>
      </c>
      <c r="E51" s="153" t="str">
        <f>IF(AA_ORG!K64&lt;&gt;"",AA_ORG!K64,"")</f>
        <v/>
      </c>
      <c r="G51" s="160" t="str">
        <f t="shared" si="0"/>
        <v/>
      </c>
      <c r="H51" s="53">
        <f t="shared" si="1"/>
        <v>0</v>
      </c>
    </row>
    <row r="52" spans="1:8" x14ac:dyDescent="0.25">
      <c r="A52" s="151" t="str">
        <f>IF(AA_ORG!B65&lt;&gt;"",AA_ORG!B65,IF(AA_ORG!C65&lt;&gt;"",CONCATENATE(AA_ORG!$B$6,AA_ORG!C65),IF(AA_ORG!D65&lt;&gt;"",CONCATENATE(AA_ORG!$B$6,AA_ORG!$B$7,AA_ORG!D65),CONCATENATE(AA_ORG!$B$6,AA_ORG!$B$7,AA_ORG!$B$8,AA_ORG!E65))))</f>
        <v xml:space="preserve">                          </v>
      </c>
      <c r="B52" s="152" t="str">
        <f>IF(AA_ORG!F65&lt;&gt;"",AA_ORG!F65,"")</f>
        <v/>
      </c>
      <c r="C52" s="152"/>
      <c r="D52" s="152" t="str">
        <f>IF(AA_ORG!L65&lt;&gt;"",AA_ORG!L65,"")</f>
        <v/>
      </c>
      <c r="E52" s="153" t="str">
        <f>IF(AA_ORG!K65&lt;&gt;"",AA_ORG!K65,"")</f>
        <v/>
      </c>
      <c r="G52" s="160" t="str">
        <f t="shared" si="0"/>
        <v/>
      </c>
      <c r="H52" s="53">
        <f t="shared" si="1"/>
        <v>0</v>
      </c>
    </row>
    <row r="53" spans="1:8" x14ac:dyDescent="0.25">
      <c r="A53" s="151" t="str">
        <f>IF(AA_ORG!B66&lt;&gt;"",AA_ORG!B66,IF(AA_ORG!C66&lt;&gt;"",CONCATENATE(AA_ORG!$B$6,AA_ORG!C66),IF(AA_ORG!D66&lt;&gt;"",CONCATENATE(AA_ORG!$B$6,AA_ORG!$B$7,AA_ORG!D66),CONCATENATE(AA_ORG!$B$6,AA_ORG!$B$7,AA_ORG!$B$8,AA_ORG!E66))))</f>
        <v xml:space="preserve">                          </v>
      </c>
      <c r="B53" s="152" t="str">
        <f>IF(AA_ORG!F66&lt;&gt;"",AA_ORG!F66,"")</f>
        <v/>
      </c>
      <c r="C53" s="152"/>
      <c r="D53" s="152" t="str">
        <f>IF(AA_ORG!L66&lt;&gt;"",AA_ORG!L66,"")</f>
        <v/>
      </c>
      <c r="E53" s="153" t="str">
        <f>IF(AA_ORG!K66&lt;&gt;"",AA_ORG!K66,"")</f>
        <v/>
      </c>
      <c r="G53" s="160" t="str">
        <f t="shared" si="0"/>
        <v/>
      </c>
      <c r="H53" s="53">
        <f t="shared" si="1"/>
        <v>0</v>
      </c>
    </row>
    <row r="54" spans="1:8" x14ac:dyDescent="0.25">
      <c r="A54" s="151" t="str">
        <f>IF(AA_ORG!B67&lt;&gt;"",AA_ORG!B67,IF(AA_ORG!C67&lt;&gt;"",CONCATENATE(AA_ORG!$B$6,AA_ORG!C67),IF(AA_ORG!D67&lt;&gt;"",CONCATENATE(AA_ORG!$B$6,AA_ORG!$B$7,AA_ORG!D67),CONCATENATE(AA_ORG!$B$6,AA_ORG!$B$7,AA_ORG!$B$8,AA_ORG!E67))))</f>
        <v xml:space="preserve">                          </v>
      </c>
      <c r="B54" s="152" t="str">
        <f>IF(AA_ORG!F67&lt;&gt;"",AA_ORG!F67,"")</f>
        <v/>
      </c>
      <c r="C54" s="152"/>
      <c r="D54" s="152" t="str">
        <f>IF(AA_ORG!L67&lt;&gt;"",AA_ORG!L67,"")</f>
        <v/>
      </c>
      <c r="E54" s="153" t="str">
        <f>IF(AA_ORG!K67&lt;&gt;"",AA_ORG!K67,"")</f>
        <v/>
      </c>
      <c r="G54" s="160" t="str">
        <f t="shared" si="0"/>
        <v/>
      </c>
      <c r="H54" s="53">
        <f t="shared" si="1"/>
        <v>0</v>
      </c>
    </row>
    <row r="55" spans="1:8" x14ac:dyDescent="0.25">
      <c r="A55" s="151" t="str">
        <f>IF(AA_ORG!B68&lt;&gt;"",AA_ORG!B68,IF(AA_ORG!C68&lt;&gt;"",CONCATENATE(AA_ORG!$B$6,AA_ORG!C68),IF(AA_ORG!D68&lt;&gt;"",CONCATENATE(AA_ORG!$B$6,AA_ORG!$B$7,AA_ORG!D68),CONCATENATE(AA_ORG!$B$6,AA_ORG!$B$7,AA_ORG!$B$8,AA_ORG!E68))))</f>
        <v xml:space="preserve">                          </v>
      </c>
      <c r="B55" s="152" t="str">
        <f>IF(AA_ORG!F68&lt;&gt;"",AA_ORG!F68,"")</f>
        <v/>
      </c>
      <c r="C55" s="152"/>
      <c r="D55" s="152" t="str">
        <f>IF(AA_ORG!L68&lt;&gt;"",AA_ORG!L68,"")</f>
        <v/>
      </c>
      <c r="E55" s="153" t="str">
        <f>IF(AA_ORG!K68&lt;&gt;"",AA_ORG!K68,"")</f>
        <v/>
      </c>
      <c r="G55" s="160" t="str">
        <f t="shared" si="0"/>
        <v/>
      </c>
      <c r="H55" s="53">
        <f t="shared" si="1"/>
        <v>0</v>
      </c>
    </row>
    <row r="56" spans="1:8" x14ac:dyDescent="0.25">
      <c r="A56" s="151" t="str">
        <f>IF(AA_ORG!B69&lt;&gt;"",AA_ORG!B69,IF(AA_ORG!C69&lt;&gt;"",CONCATENATE(AA_ORG!$B$6,AA_ORG!C69),IF(AA_ORG!D69&lt;&gt;"",CONCATENATE(AA_ORG!$B$6,AA_ORG!$B$7,AA_ORG!D69),CONCATENATE(AA_ORG!$B$6,AA_ORG!$B$7,AA_ORG!$B$8,AA_ORG!E69))))</f>
        <v xml:space="preserve">                          </v>
      </c>
      <c r="B56" s="152" t="str">
        <f>IF(AA_ORG!F69&lt;&gt;"",AA_ORG!F69,"")</f>
        <v/>
      </c>
      <c r="C56" s="152"/>
      <c r="D56" s="152" t="str">
        <f>IF(AA_ORG!L69&lt;&gt;"",AA_ORG!L69,"")</f>
        <v/>
      </c>
      <c r="E56" s="153" t="str">
        <f>IF(AA_ORG!K69&lt;&gt;"",AA_ORG!K69,"")</f>
        <v/>
      </c>
      <c r="G56" s="160" t="str">
        <f t="shared" si="0"/>
        <v/>
      </c>
      <c r="H56" s="53">
        <f t="shared" si="1"/>
        <v>0</v>
      </c>
    </row>
    <row r="57" spans="1:8" x14ac:dyDescent="0.25">
      <c r="A57" s="151" t="str">
        <f>IF(AA_ORG!B70&lt;&gt;"",AA_ORG!B70,IF(AA_ORG!C70&lt;&gt;"",CONCATENATE(AA_ORG!$B$6,AA_ORG!C70),IF(AA_ORG!D70&lt;&gt;"",CONCATENATE(AA_ORG!$B$6,AA_ORG!$B$7,AA_ORG!D70),CONCATENATE(AA_ORG!$B$6,AA_ORG!$B$7,AA_ORG!$B$8,AA_ORG!E70))))</f>
        <v xml:space="preserve">                          </v>
      </c>
      <c r="B57" s="152" t="str">
        <f>IF(AA_ORG!F70&lt;&gt;"",AA_ORG!F70,"")</f>
        <v/>
      </c>
      <c r="C57" s="152"/>
      <c r="D57" s="152" t="str">
        <f>IF(AA_ORG!L70&lt;&gt;"",AA_ORG!L70,"")</f>
        <v/>
      </c>
      <c r="E57" s="153" t="str">
        <f>IF(AA_ORG!K70&lt;&gt;"",AA_ORG!K70,"")</f>
        <v/>
      </c>
      <c r="G57" s="160" t="str">
        <f t="shared" si="0"/>
        <v/>
      </c>
      <c r="H57" s="53">
        <f t="shared" si="1"/>
        <v>0</v>
      </c>
    </row>
    <row r="58" spans="1:8" x14ac:dyDescent="0.25">
      <c r="A58" s="151" t="str">
        <f>IF(AA_ORG!B71&lt;&gt;"",AA_ORG!B71,IF(AA_ORG!C71&lt;&gt;"",CONCATENATE(AA_ORG!$B$6,AA_ORG!C71),IF(AA_ORG!D71&lt;&gt;"",CONCATENATE(AA_ORG!$B$6,AA_ORG!$B$7,AA_ORG!D71),CONCATENATE(AA_ORG!$B$6,AA_ORG!$B$7,AA_ORG!$B$8,AA_ORG!E71))))</f>
        <v xml:space="preserve">                          </v>
      </c>
      <c r="B58" s="152" t="str">
        <f>IF(AA_ORG!F71&lt;&gt;"",AA_ORG!F71,"")</f>
        <v/>
      </c>
      <c r="C58" s="152"/>
      <c r="D58" s="152" t="str">
        <f>IF(AA_ORG!L71&lt;&gt;"",AA_ORG!L71,"")</f>
        <v/>
      </c>
      <c r="E58" s="153" t="str">
        <f>IF(AA_ORG!K71&lt;&gt;"",AA_ORG!K71,"")</f>
        <v/>
      </c>
      <c r="G58" s="160" t="str">
        <f t="shared" si="0"/>
        <v/>
      </c>
      <c r="H58" s="53">
        <f t="shared" si="1"/>
        <v>0</v>
      </c>
    </row>
    <row r="59" spans="1:8" x14ac:dyDescent="0.25">
      <c r="A59" s="151" t="str">
        <f>IF(AA_ORG!B72&lt;&gt;"",AA_ORG!B72,IF(AA_ORG!C72&lt;&gt;"",CONCATENATE(AA_ORG!$B$6,AA_ORG!C72),IF(AA_ORG!D72&lt;&gt;"",CONCATENATE(AA_ORG!$B$6,AA_ORG!$B$7,AA_ORG!D72),CONCATENATE(AA_ORG!$B$6,AA_ORG!$B$7,AA_ORG!$B$8,AA_ORG!E72))))</f>
        <v xml:space="preserve">                          </v>
      </c>
      <c r="B59" s="152" t="str">
        <f>IF(AA_ORG!F72&lt;&gt;"",AA_ORG!F72,"")</f>
        <v/>
      </c>
      <c r="C59" s="152"/>
      <c r="D59" s="152" t="str">
        <f>IF(AA_ORG!L72&lt;&gt;"",AA_ORG!L72,"")</f>
        <v/>
      </c>
      <c r="E59" s="153" t="str">
        <f>IF(AA_ORG!K72&lt;&gt;"",AA_ORG!K72,"")</f>
        <v/>
      </c>
      <c r="G59" s="160" t="str">
        <f t="shared" si="0"/>
        <v/>
      </c>
      <c r="H59" s="53">
        <f t="shared" si="1"/>
        <v>0</v>
      </c>
    </row>
    <row r="60" spans="1:8" x14ac:dyDescent="0.25">
      <c r="A60" s="151" t="str">
        <f>IF(AA_ORG!B73&lt;&gt;"",AA_ORG!B73,IF(AA_ORG!C73&lt;&gt;"",CONCATENATE(AA_ORG!$B$6,AA_ORG!C73),IF(AA_ORG!D73&lt;&gt;"",CONCATENATE(AA_ORG!$B$6,AA_ORG!$B$7,AA_ORG!D73),CONCATENATE(AA_ORG!$B$6,AA_ORG!$B$7,AA_ORG!$B$8,AA_ORG!E73))))</f>
        <v xml:space="preserve">                          </v>
      </c>
      <c r="B60" s="152" t="str">
        <f>IF(AA_ORG!F73&lt;&gt;"",AA_ORG!F73,"")</f>
        <v/>
      </c>
      <c r="C60" s="152"/>
      <c r="D60" s="152" t="str">
        <f>IF(AA_ORG!L73&lt;&gt;"",AA_ORG!L73,"")</f>
        <v/>
      </c>
      <c r="E60" s="153" t="str">
        <f>IF(AA_ORG!K73&lt;&gt;"",AA_ORG!K73,"")</f>
        <v/>
      </c>
      <c r="G60" s="160" t="str">
        <f t="shared" si="0"/>
        <v/>
      </c>
      <c r="H60" s="53">
        <f t="shared" si="1"/>
        <v>0</v>
      </c>
    </row>
    <row r="61" spans="1:8" x14ac:dyDescent="0.25">
      <c r="A61" s="151" t="str">
        <f>IF(AA_ORG!B74&lt;&gt;"",AA_ORG!B74,IF(AA_ORG!C74&lt;&gt;"",CONCATENATE(AA_ORG!$B$6,AA_ORG!C74),IF(AA_ORG!D74&lt;&gt;"",CONCATENATE(AA_ORG!$B$6,AA_ORG!$B$7,AA_ORG!D74),CONCATENATE(AA_ORG!$B$6,AA_ORG!$B$7,AA_ORG!$B$8,AA_ORG!E74))))</f>
        <v xml:space="preserve">                          </v>
      </c>
      <c r="B61" s="152" t="str">
        <f>IF(AA_ORG!F74&lt;&gt;"",AA_ORG!F74,"")</f>
        <v/>
      </c>
      <c r="C61" s="152"/>
      <c r="D61" s="152" t="str">
        <f>IF(AA_ORG!L74&lt;&gt;"",AA_ORG!L74,"")</f>
        <v/>
      </c>
      <c r="E61" s="153" t="str">
        <f>IF(AA_ORG!K74&lt;&gt;"",AA_ORG!K74,"")</f>
        <v/>
      </c>
      <c r="G61" s="160" t="str">
        <f t="shared" si="0"/>
        <v/>
      </c>
      <c r="H61" s="53">
        <f t="shared" si="1"/>
        <v>0</v>
      </c>
    </row>
    <row r="62" spans="1:8" x14ac:dyDescent="0.25">
      <c r="A62" s="151" t="str">
        <f>IF(AA_ORG!B75&lt;&gt;"",AA_ORG!B75,IF(AA_ORG!C75&lt;&gt;"",CONCATENATE(AA_ORG!$B$6,AA_ORG!C75),IF(AA_ORG!D75&lt;&gt;"",CONCATENATE(AA_ORG!$B$6,AA_ORG!$B$7,AA_ORG!D75),CONCATENATE(AA_ORG!$B$6,AA_ORG!$B$7,AA_ORG!$B$8,AA_ORG!E75))))</f>
        <v xml:space="preserve">                          </v>
      </c>
      <c r="B62" s="152" t="str">
        <f>IF(AA_ORG!F75&lt;&gt;"",AA_ORG!F75,"")</f>
        <v/>
      </c>
      <c r="C62" s="152"/>
      <c r="D62" s="152" t="str">
        <f>IF(AA_ORG!L75&lt;&gt;"",AA_ORG!L75,"")</f>
        <v/>
      </c>
      <c r="E62" s="153" t="str">
        <f>IF(AA_ORG!K75&lt;&gt;"",AA_ORG!K75,"")</f>
        <v/>
      </c>
      <c r="G62" s="160" t="str">
        <f t="shared" si="0"/>
        <v/>
      </c>
      <c r="H62" s="53">
        <f t="shared" si="1"/>
        <v>0</v>
      </c>
    </row>
    <row r="63" spans="1:8" x14ac:dyDescent="0.25">
      <c r="A63" s="151" t="str">
        <f>IF(AA_ORG!B76&lt;&gt;"",AA_ORG!B76,IF(AA_ORG!C76&lt;&gt;"",CONCATENATE(AA_ORG!$B$6,AA_ORG!C76),IF(AA_ORG!D76&lt;&gt;"",CONCATENATE(AA_ORG!$B$6,AA_ORG!$B$7,AA_ORG!D76),CONCATENATE(AA_ORG!$B$6,AA_ORG!$B$7,AA_ORG!$B$8,AA_ORG!E76))))</f>
        <v xml:space="preserve">                          </v>
      </c>
      <c r="B63" s="152" t="str">
        <f>IF(AA_ORG!F76&lt;&gt;"",AA_ORG!F76,"")</f>
        <v/>
      </c>
      <c r="C63" s="152"/>
      <c r="D63" s="152" t="str">
        <f>IF(AA_ORG!L76&lt;&gt;"",AA_ORG!L76,"")</f>
        <v/>
      </c>
      <c r="E63" s="153" t="str">
        <f>IF(AA_ORG!K76&lt;&gt;"",AA_ORG!K76,"")</f>
        <v/>
      </c>
      <c r="G63" s="160" t="str">
        <f t="shared" si="0"/>
        <v/>
      </c>
      <c r="H63" s="53">
        <f t="shared" si="1"/>
        <v>0</v>
      </c>
    </row>
    <row r="64" spans="1:8" x14ac:dyDescent="0.25">
      <c r="A64" s="151" t="str">
        <f>IF(AA_ORG!B77&lt;&gt;"",AA_ORG!B77,IF(AA_ORG!C77&lt;&gt;"",CONCATENATE(AA_ORG!$B$6,AA_ORG!C77),IF(AA_ORG!D77&lt;&gt;"",CONCATENATE(AA_ORG!$B$6,AA_ORG!$B$7,AA_ORG!D77),CONCATENATE(AA_ORG!$B$6,AA_ORG!$B$7,AA_ORG!$B$8,AA_ORG!E77))))</f>
        <v xml:space="preserve">                          </v>
      </c>
      <c r="B64" s="152" t="str">
        <f>IF(AA_ORG!F77&lt;&gt;"",AA_ORG!F77,"")</f>
        <v/>
      </c>
      <c r="C64" s="152"/>
      <c r="D64" s="152" t="str">
        <f>IF(AA_ORG!L77&lt;&gt;"",AA_ORG!L77,"")</f>
        <v/>
      </c>
      <c r="E64" s="153" t="str">
        <f>IF(AA_ORG!K77&lt;&gt;"",AA_ORG!K77,"")</f>
        <v/>
      </c>
      <c r="G64" s="160" t="str">
        <f t="shared" si="0"/>
        <v/>
      </c>
      <c r="H64" s="53">
        <f t="shared" si="1"/>
        <v>0</v>
      </c>
    </row>
    <row r="65" spans="1:8" x14ac:dyDescent="0.25">
      <c r="A65" s="151" t="str">
        <f>IF(AA_ORG!B78&lt;&gt;"",AA_ORG!B78,IF(AA_ORG!C78&lt;&gt;"",CONCATENATE(AA_ORG!$B$6,AA_ORG!C78),IF(AA_ORG!D78&lt;&gt;"",CONCATENATE(AA_ORG!$B$6,AA_ORG!$B$7,AA_ORG!D78),CONCATENATE(AA_ORG!$B$6,AA_ORG!$B$7,AA_ORG!$B$8,AA_ORG!E78))))</f>
        <v xml:space="preserve">                          </v>
      </c>
      <c r="B65" s="152" t="str">
        <f>IF(AA_ORG!F78&lt;&gt;"",AA_ORG!F78,"")</f>
        <v/>
      </c>
      <c r="C65" s="152"/>
      <c r="D65" s="152" t="str">
        <f>IF(AA_ORG!L78&lt;&gt;"",AA_ORG!L78,"")</f>
        <v/>
      </c>
      <c r="E65" s="153" t="str">
        <f>IF(AA_ORG!K78&lt;&gt;"",AA_ORG!K78,"")</f>
        <v/>
      </c>
      <c r="G65" s="160" t="str">
        <f t="shared" si="0"/>
        <v/>
      </c>
      <c r="H65" s="53">
        <f t="shared" si="1"/>
        <v>0</v>
      </c>
    </row>
    <row r="66" spans="1:8" x14ac:dyDescent="0.25">
      <c r="A66" s="151" t="str">
        <f>IF(AA_ORG!B79&lt;&gt;"",AA_ORG!B79,IF(AA_ORG!C79&lt;&gt;"",CONCATENATE(AA_ORG!$B$6,AA_ORG!C79),IF(AA_ORG!D79&lt;&gt;"",CONCATENATE(AA_ORG!$B$6,AA_ORG!$B$7,AA_ORG!D79),CONCATENATE(AA_ORG!$B$6,AA_ORG!$B$7,AA_ORG!$B$8,AA_ORG!E79))))</f>
        <v xml:space="preserve">                          </v>
      </c>
      <c r="B66" s="152" t="str">
        <f>IF(AA_ORG!F79&lt;&gt;"",AA_ORG!F79,"")</f>
        <v/>
      </c>
      <c r="C66" s="152"/>
      <c r="D66" s="152" t="str">
        <f>IF(AA_ORG!L79&lt;&gt;"",AA_ORG!L79,"")</f>
        <v/>
      </c>
      <c r="E66" s="153" t="str">
        <f>IF(AA_ORG!K79&lt;&gt;"",AA_ORG!K79,"")</f>
        <v/>
      </c>
      <c r="G66" s="160" t="str">
        <f t="shared" si="0"/>
        <v/>
      </c>
      <c r="H66" s="53">
        <f t="shared" si="1"/>
        <v>0</v>
      </c>
    </row>
    <row r="67" spans="1:8" x14ac:dyDescent="0.25">
      <c r="A67" s="151" t="str">
        <f>IF(AA_ORG!B80&lt;&gt;"",AA_ORG!B80,IF(AA_ORG!C80&lt;&gt;"",CONCATENATE(AA_ORG!$B$6,AA_ORG!C80),IF(AA_ORG!D80&lt;&gt;"",CONCATENATE(AA_ORG!$B$6,AA_ORG!$B$7,AA_ORG!D80),CONCATENATE(AA_ORG!$B$6,AA_ORG!$B$7,AA_ORG!$B$8,AA_ORG!E80))))</f>
        <v xml:space="preserve">                          </v>
      </c>
      <c r="B67" s="152" t="str">
        <f>IF(AA_ORG!F80&lt;&gt;"",AA_ORG!F80,"")</f>
        <v/>
      </c>
      <c r="C67" s="152"/>
      <c r="D67" s="152" t="str">
        <f>IF(AA_ORG!L80&lt;&gt;"",AA_ORG!L80,"")</f>
        <v/>
      </c>
      <c r="E67" s="153" t="str">
        <f>IF(AA_ORG!K80&lt;&gt;"",AA_ORG!K80,"")</f>
        <v/>
      </c>
      <c r="G67" s="160" t="str">
        <f t="shared" si="0"/>
        <v/>
      </c>
      <c r="H67" s="53">
        <f t="shared" si="1"/>
        <v>0</v>
      </c>
    </row>
    <row r="68" spans="1:8" x14ac:dyDescent="0.25">
      <c r="A68" s="151" t="str">
        <f>IF(AA_ORG!B81&lt;&gt;"",AA_ORG!B81,IF(AA_ORG!C81&lt;&gt;"",CONCATENATE(AA_ORG!$B$6,AA_ORG!C81),IF(AA_ORG!D81&lt;&gt;"",CONCATENATE(AA_ORG!$B$6,AA_ORG!$B$7,AA_ORG!D81),CONCATENATE(AA_ORG!$B$6,AA_ORG!$B$7,AA_ORG!$B$8,AA_ORG!E81))))</f>
        <v xml:space="preserve">                          </v>
      </c>
      <c r="B68" s="152" t="str">
        <f>IF(AA_ORG!F81&lt;&gt;"",AA_ORG!F81,"")</f>
        <v/>
      </c>
      <c r="C68" s="152"/>
      <c r="D68" s="152" t="str">
        <f>IF(AA_ORG!L81&lt;&gt;"",AA_ORG!L81,"")</f>
        <v/>
      </c>
      <c r="E68" s="153" t="str">
        <f>IF(AA_ORG!K81&lt;&gt;"",AA_ORG!K81,"")</f>
        <v/>
      </c>
      <c r="G68" s="160" t="str">
        <f t="shared" si="0"/>
        <v/>
      </c>
      <c r="H68" s="53">
        <f t="shared" si="1"/>
        <v>0</v>
      </c>
    </row>
    <row r="69" spans="1:8" x14ac:dyDescent="0.25">
      <c r="A69" s="151" t="str">
        <f>IF(AA_ORG!B82&lt;&gt;"",AA_ORG!B82,IF(AA_ORG!C82&lt;&gt;"",CONCATENATE(AA_ORG!$B$6,AA_ORG!C82),IF(AA_ORG!D82&lt;&gt;"",CONCATENATE(AA_ORG!$B$6,AA_ORG!$B$7,AA_ORG!D82),CONCATENATE(AA_ORG!$B$6,AA_ORG!$B$7,AA_ORG!$B$8,AA_ORG!E82))))</f>
        <v xml:space="preserve">                          </v>
      </c>
      <c r="B69" s="152" t="str">
        <f>IF(AA_ORG!F82&lt;&gt;"",AA_ORG!F82,"")</f>
        <v/>
      </c>
      <c r="C69" s="152"/>
      <c r="D69" s="152" t="str">
        <f>IF(AA_ORG!L82&lt;&gt;"",AA_ORG!L82,"")</f>
        <v/>
      </c>
      <c r="E69" s="153" t="str">
        <f>IF(AA_ORG!K82&lt;&gt;"",AA_ORG!K82,"")</f>
        <v/>
      </c>
      <c r="G69" s="160" t="str">
        <f t="shared" si="0"/>
        <v/>
      </c>
      <c r="H69" s="53">
        <f t="shared" si="1"/>
        <v>0</v>
      </c>
    </row>
    <row r="70" spans="1:8" x14ac:dyDescent="0.25">
      <c r="A70" s="151" t="str">
        <f>IF(AA_ORG!B83&lt;&gt;"",AA_ORG!B83,IF(AA_ORG!C83&lt;&gt;"",CONCATENATE(AA_ORG!$B$6,AA_ORG!C83),IF(AA_ORG!D83&lt;&gt;"",CONCATENATE(AA_ORG!$B$6,AA_ORG!$B$7,AA_ORG!D83),CONCATENATE(AA_ORG!$B$6,AA_ORG!$B$7,AA_ORG!$B$8,AA_ORG!E83))))</f>
        <v xml:space="preserve">                          </v>
      </c>
      <c r="B70" s="152" t="str">
        <f>IF(AA_ORG!F83&lt;&gt;"",AA_ORG!F83,"")</f>
        <v/>
      </c>
      <c r="C70" s="152"/>
      <c r="D70" s="152" t="str">
        <f>IF(AA_ORG!L83&lt;&gt;"",AA_ORG!L83,"")</f>
        <v/>
      </c>
      <c r="E70" s="153" t="str">
        <f>IF(AA_ORG!K83&lt;&gt;"",AA_ORG!K83,"")</f>
        <v/>
      </c>
      <c r="G70" s="160" t="str">
        <f t="shared" ref="G70:G133" si="2">IF(C70="","",IF(OR(C70="/",C70="\"),E70/2,E70))</f>
        <v/>
      </c>
      <c r="H70" s="53">
        <f t="shared" ref="H70:H133" si="3">IF(D70&lt;&gt;"",1,0)</f>
        <v>0</v>
      </c>
    </row>
    <row r="71" spans="1:8" x14ac:dyDescent="0.25">
      <c r="A71" s="151" t="str">
        <f>IF(AA_ORG!B84&lt;&gt;"",AA_ORG!B84,IF(AA_ORG!C84&lt;&gt;"",CONCATENATE(AA_ORG!$B$6,AA_ORG!C84),IF(AA_ORG!D84&lt;&gt;"",CONCATENATE(AA_ORG!$B$6,AA_ORG!$B$7,AA_ORG!D84),CONCATENATE(AA_ORG!$B$6,AA_ORG!$B$7,AA_ORG!$B$8,AA_ORG!E84))))</f>
        <v xml:space="preserve">                          </v>
      </c>
      <c r="B71" s="152" t="str">
        <f>IF(AA_ORG!F84&lt;&gt;"",AA_ORG!F84,"")</f>
        <v/>
      </c>
      <c r="C71" s="152"/>
      <c r="D71" s="152" t="str">
        <f>IF(AA_ORG!L84&lt;&gt;"",AA_ORG!L84,"")</f>
        <v/>
      </c>
      <c r="E71" s="153" t="str">
        <f>IF(AA_ORG!K84&lt;&gt;"",AA_ORG!K84,"")</f>
        <v/>
      </c>
      <c r="G71" s="160" t="str">
        <f t="shared" si="2"/>
        <v/>
      </c>
      <c r="H71" s="53">
        <f t="shared" si="3"/>
        <v>0</v>
      </c>
    </row>
    <row r="72" spans="1:8" x14ac:dyDescent="0.25">
      <c r="A72" s="151" t="str">
        <f>IF(AA_ORG!B85&lt;&gt;"",AA_ORG!B85,IF(AA_ORG!C85&lt;&gt;"",CONCATENATE(AA_ORG!$B$6,AA_ORG!C85),IF(AA_ORG!D85&lt;&gt;"",CONCATENATE(AA_ORG!$B$6,AA_ORG!$B$7,AA_ORG!D85),CONCATENATE(AA_ORG!$B$6,AA_ORG!$B$7,AA_ORG!$B$8,AA_ORG!E85))))</f>
        <v xml:space="preserve">                          </v>
      </c>
      <c r="B72" s="152" t="str">
        <f>IF(AA_ORG!F85&lt;&gt;"",AA_ORG!F85,"")</f>
        <v/>
      </c>
      <c r="C72" s="152"/>
      <c r="D72" s="152" t="str">
        <f>IF(AA_ORG!L85&lt;&gt;"",AA_ORG!L85,"")</f>
        <v/>
      </c>
      <c r="E72" s="153" t="str">
        <f>IF(AA_ORG!K85&lt;&gt;"",AA_ORG!K85,"")</f>
        <v/>
      </c>
      <c r="G72" s="160" t="str">
        <f t="shared" si="2"/>
        <v/>
      </c>
      <c r="H72" s="53">
        <f t="shared" si="3"/>
        <v>0</v>
      </c>
    </row>
    <row r="73" spans="1:8" x14ac:dyDescent="0.25">
      <c r="A73" s="151" t="str">
        <f>IF(AA_ORG!B86&lt;&gt;"",AA_ORG!B86,IF(AA_ORG!C86&lt;&gt;"",CONCATENATE(AA_ORG!$B$6,AA_ORG!C86),IF(AA_ORG!D86&lt;&gt;"",CONCATENATE(AA_ORG!$B$6,AA_ORG!$B$7,AA_ORG!D86),CONCATENATE(AA_ORG!$B$6,AA_ORG!$B$7,AA_ORG!$B$8,AA_ORG!E86))))</f>
        <v xml:space="preserve">                          </v>
      </c>
      <c r="B73" s="152" t="str">
        <f>IF(AA_ORG!F86&lt;&gt;"",AA_ORG!F86,"")</f>
        <v/>
      </c>
      <c r="C73" s="152"/>
      <c r="D73" s="152" t="str">
        <f>IF(AA_ORG!L86&lt;&gt;"",AA_ORG!L86,"")</f>
        <v/>
      </c>
      <c r="E73" s="153" t="str">
        <f>IF(AA_ORG!K86&lt;&gt;"",AA_ORG!K86,"")</f>
        <v/>
      </c>
      <c r="G73" s="160" t="str">
        <f t="shared" si="2"/>
        <v/>
      </c>
      <c r="H73" s="53">
        <f t="shared" si="3"/>
        <v>0</v>
      </c>
    </row>
    <row r="74" spans="1:8" x14ac:dyDescent="0.25">
      <c r="A74" s="151" t="str">
        <f>IF(AA_ORG!B87&lt;&gt;"",AA_ORG!B87,IF(AA_ORG!C87&lt;&gt;"",CONCATENATE(AA_ORG!$B$6,AA_ORG!C87),IF(AA_ORG!D87&lt;&gt;"",CONCATENATE(AA_ORG!$B$6,AA_ORG!$B$7,AA_ORG!D87),CONCATENATE(AA_ORG!$B$6,AA_ORG!$B$7,AA_ORG!$B$8,AA_ORG!E87))))</f>
        <v xml:space="preserve">                          </v>
      </c>
      <c r="B74" s="152" t="str">
        <f>IF(AA_ORG!F87&lt;&gt;"",AA_ORG!F87,"")</f>
        <v/>
      </c>
      <c r="C74" s="152"/>
      <c r="D74" s="152" t="str">
        <f>IF(AA_ORG!L87&lt;&gt;"",AA_ORG!L87,"")</f>
        <v/>
      </c>
      <c r="E74" s="153" t="str">
        <f>IF(AA_ORG!K87&lt;&gt;"",AA_ORG!K87,"")</f>
        <v/>
      </c>
      <c r="G74" s="160" t="str">
        <f t="shared" si="2"/>
        <v/>
      </c>
      <c r="H74" s="53">
        <f t="shared" si="3"/>
        <v>0</v>
      </c>
    </row>
    <row r="75" spans="1:8" x14ac:dyDescent="0.25">
      <c r="A75" s="151" t="str">
        <f>IF(AA_ORG!B88&lt;&gt;"",AA_ORG!B88,IF(AA_ORG!C88&lt;&gt;"",CONCATENATE(AA_ORG!$B$6,AA_ORG!C88),IF(AA_ORG!D88&lt;&gt;"",CONCATENATE(AA_ORG!$B$6,AA_ORG!$B$7,AA_ORG!D88),CONCATENATE(AA_ORG!$B$6,AA_ORG!$B$7,AA_ORG!$B$8,AA_ORG!E88))))</f>
        <v xml:space="preserve">                          </v>
      </c>
      <c r="B75" s="152" t="str">
        <f>IF(AA_ORG!F88&lt;&gt;"",AA_ORG!F88,"")</f>
        <v/>
      </c>
      <c r="C75" s="152"/>
      <c r="D75" s="152" t="str">
        <f>IF(AA_ORG!L88&lt;&gt;"",AA_ORG!L88,"")</f>
        <v/>
      </c>
      <c r="E75" s="153" t="str">
        <f>IF(AA_ORG!K88&lt;&gt;"",AA_ORG!K88,"")</f>
        <v/>
      </c>
      <c r="G75" s="160" t="str">
        <f t="shared" si="2"/>
        <v/>
      </c>
      <c r="H75" s="53">
        <f t="shared" si="3"/>
        <v>0</v>
      </c>
    </row>
    <row r="76" spans="1:8" x14ac:dyDescent="0.25">
      <c r="A76" s="151" t="str">
        <f>IF(AA_ORG!B89&lt;&gt;"",AA_ORG!B89,IF(AA_ORG!C89&lt;&gt;"",CONCATENATE(AA_ORG!$B$6,AA_ORG!C89),IF(AA_ORG!D89&lt;&gt;"",CONCATENATE(AA_ORG!$B$6,AA_ORG!$B$7,AA_ORG!D89),CONCATENATE(AA_ORG!$B$6,AA_ORG!$B$7,AA_ORG!$B$8,AA_ORG!E89))))</f>
        <v xml:space="preserve">                          </v>
      </c>
      <c r="B76" s="152" t="str">
        <f>IF(AA_ORG!F89&lt;&gt;"",AA_ORG!F89,"")</f>
        <v/>
      </c>
      <c r="C76" s="152"/>
      <c r="D76" s="152" t="str">
        <f>IF(AA_ORG!L89&lt;&gt;"",AA_ORG!L89,"")</f>
        <v/>
      </c>
      <c r="E76" s="153" t="str">
        <f>IF(AA_ORG!K89&lt;&gt;"",AA_ORG!K89,"")</f>
        <v/>
      </c>
      <c r="G76" s="160" t="str">
        <f t="shared" si="2"/>
        <v/>
      </c>
      <c r="H76" s="53">
        <f t="shared" si="3"/>
        <v>0</v>
      </c>
    </row>
    <row r="77" spans="1:8" x14ac:dyDescent="0.25">
      <c r="A77" s="151" t="str">
        <f>IF(AA_ORG!B90&lt;&gt;"",AA_ORG!B90,IF(AA_ORG!C90&lt;&gt;"",CONCATENATE(AA_ORG!$B$6,AA_ORG!C90),IF(AA_ORG!D90&lt;&gt;"",CONCATENATE(AA_ORG!$B$6,AA_ORG!$B$7,AA_ORG!D90),CONCATENATE(AA_ORG!$B$6,AA_ORG!$B$7,AA_ORG!$B$8,AA_ORG!E90))))</f>
        <v xml:space="preserve">                          </v>
      </c>
      <c r="B77" s="152" t="str">
        <f>IF(AA_ORG!F90&lt;&gt;"",AA_ORG!F90,"")</f>
        <v/>
      </c>
      <c r="C77" s="152"/>
      <c r="D77" s="152" t="str">
        <f>IF(AA_ORG!L90&lt;&gt;"",AA_ORG!L90,"")</f>
        <v/>
      </c>
      <c r="E77" s="153" t="str">
        <f>IF(AA_ORG!K90&lt;&gt;"",AA_ORG!K90,"")</f>
        <v/>
      </c>
      <c r="G77" s="160" t="str">
        <f t="shared" si="2"/>
        <v/>
      </c>
      <c r="H77" s="53">
        <f t="shared" si="3"/>
        <v>0</v>
      </c>
    </row>
    <row r="78" spans="1:8" x14ac:dyDescent="0.25">
      <c r="A78" s="151" t="str">
        <f>IF(AA_ORG!B91&lt;&gt;"",AA_ORG!B91,IF(AA_ORG!C91&lt;&gt;"",CONCATENATE(AA_ORG!$B$6,AA_ORG!C91),IF(AA_ORG!D91&lt;&gt;"",CONCATENATE(AA_ORG!$B$6,AA_ORG!$B$7,AA_ORG!D91),CONCATENATE(AA_ORG!$B$6,AA_ORG!$B$7,AA_ORG!$B$8,AA_ORG!E91))))</f>
        <v xml:space="preserve">                          </v>
      </c>
      <c r="B78" s="152" t="str">
        <f>IF(AA_ORG!F91&lt;&gt;"",AA_ORG!F91,"")</f>
        <v/>
      </c>
      <c r="C78" s="152"/>
      <c r="D78" s="152" t="str">
        <f>IF(AA_ORG!L91&lt;&gt;"",AA_ORG!L91,"")</f>
        <v/>
      </c>
      <c r="E78" s="153" t="str">
        <f>IF(AA_ORG!K91&lt;&gt;"",AA_ORG!K91,"")</f>
        <v/>
      </c>
      <c r="G78" s="160" t="str">
        <f t="shared" si="2"/>
        <v/>
      </c>
      <c r="H78" s="53">
        <f t="shared" si="3"/>
        <v>0</v>
      </c>
    </row>
    <row r="79" spans="1:8" x14ac:dyDescent="0.25">
      <c r="A79" s="151" t="str">
        <f>IF(AA_ORG!B92&lt;&gt;"",AA_ORG!B92,IF(AA_ORG!C92&lt;&gt;"",CONCATENATE(AA_ORG!$B$6,AA_ORG!C92),IF(AA_ORG!D92&lt;&gt;"",CONCATENATE(AA_ORG!$B$6,AA_ORG!$B$7,AA_ORG!D92),CONCATENATE(AA_ORG!$B$6,AA_ORG!$B$7,AA_ORG!$B$8,AA_ORG!E92))))</f>
        <v xml:space="preserve">                          </v>
      </c>
      <c r="B79" s="152" t="str">
        <f>IF(AA_ORG!F92&lt;&gt;"",AA_ORG!F92,"")</f>
        <v/>
      </c>
      <c r="C79" s="152"/>
      <c r="D79" s="152" t="str">
        <f>IF(AA_ORG!L92&lt;&gt;"",AA_ORG!L92,"")</f>
        <v/>
      </c>
      <c r="E79" s="153" t="str">
        <f>IF(AA_ORG!K92&lt;&gt;"",AA_ORG!K92,"")</f>
        <v/>
      </c>
      <c r="G79" s="160" t="str">
        <f t="shared" si="2"/>
        <v/>
      </c>
      <c r="H79" s="53">
        <f t="shared" si="3"/>
        <v>0</v>
      </c>
    </row>
    <row r="80" spans="1:8" x14ac:dyDescent="0.25">
      <c r="A80" s="151" t="str">
        <f>IF(AA_ORG!B93&lt;&gt;"",AA_ORG!B93,IF(AA_ORG!C93&lt;&gt;"",CONCATENATE(AA_ORG!$B$6,AA_ORG!C93),IF(AA_ORG!D93&lt;&gt;"",CONCATENATE(AA_ORG!$B$6,AA_ORG!$B$7,AA_ORG!D93),CONCATENATE(AA_ORG!$B$6,AA_ORG!$B$7,AA_ORG!$B$8,AA_ORG!E93))))</f>
        <v xml:space="preserve">                          </v>
      </c>
      <c r="B80" s="152" t="str">
        <f>IF(AA_ORG!F93&lt;&gt;"",AA_ORG!F93,"")</f>
        <v/>
      </c>
      <c r="C80" s="152"/>
      <c r="D80" s="152" t="str">
        <f>IF(AA_ORG!L93&lt;&gt;"",AA_ORG!L93,"")</f>
        <v/>
      </c>
      <c r="E80" s="153" t="str">
        <f>IF(AA_ORG!K93&lt;&gt;"",AA_ORG!K93,"")</f>
        <v/>
      </c>
      <c r="G80" s="160" t="str">
        <f t="shared" si="2"/>
        <v/>
      </c>
      <c r="H80" s="53">
        <f t="shared" si="3"/>
        <v>0</v>
      </c>
    </row>
    <row r="81" spans="1:8" x14ac:dyDescent="0.25">
      <c r="A81" s="151" t="str">
        <f>IF(AA_ORG!B94&lt;&gt;"",AA_ORG!B94,IF(AA_ORG!C94&lt;&gt;"",CONCATENATE(AA_ORG!$B$6,AA_ORG!C94),IF(AA_ORG!D94&lt;&gt;"",CONCATENATE(AA_ORG!$B$6,AA_ORG!$B$7,AA_ORG!D94),CONCATENATE(AA_ORG!$B$6,AA_ORG!$B$7,AA_ORG!$B$8,AA_ORG!E94))))</f>
        <v xml:space="preserve">                          </v>
      </c>
      <c r="B81" s="152" t="str">
        <f>IF(AA_ORG!F94&lt;&gt;"",AA_ORG!F94,"")</f>
        <v/>
      </c>
      <c r="C81" s="152"/>
      <c r="D81" s="152" t="str">
        <f>IF(AA_ORG!L94&lt;&gt;"",AA_ORG!L94,"")</f>
        <v/>
      </c>
      <c r="E81" s="153" t="str">
        <f>IF(AA_ORG!K94&lt;&gt;"",AA_ORG!K94,"")</f>
        <v/>
      </c>
      <c r="G81" s="160" t="str">
        <f t="shared" si="2"/>
        <v/>
      </c>
      <c r="H81" s="53">
        <f t="shared" si="3"/>
        <v>0</v>
      </c>
    </row>
    <row r="82" spans="1:8" x14ac:dyDescent="0.25">
      <c r="A82" s="151" t="str">
        <f>IF(AA_ORG!B95&lt;&gt;"",AA_ORG!B95,IF(AA_ORG!C95&lt;&gt;"",CONCATENATE(AA_ORG!$B$6,AA_ORG!C95),IF(AA_ORG!D95&lt;&gt;"",CONCATENATE(AA_ORG!$B$6,AA_ORG!$B$7,AA_ORG!D95),CONCATENATE(AA_ORG!$B$6,AA_ORG!$B$7,AA_ORG!$B$8,AA_ORG!E95))))</f>
        <v xml:space="preserve">                          </v>
      </c>
      <c r="B82" s="152" t="str">
        <f>IF(AA_ORG!F95&lt;&gt;"",AA_ORG!F95,"")</f>
        <v/>
      </c>
      <c r="C82" s="152"/>
      <c r="D82" s="152" t="str">
        <f>IF(AA_ORG!L95&lt;&gt;"",AA_ORG!L95,"")</f>
        <v/>
      </c>
      <c r="E82" s="153" t="str">
        <f>IF(AA_ORG!K95&lt;&gt;"",AA_ORG!K95,"")</f>
        <v/>
      </c>
      <c r="G82" s="160" t="str">
        <f t="shared" si="2"/>
        <v/>
      </c>
      <c r="H82" s="53">
        <f t="shared" si="3"/>
        <v>0</v>
      </c>
    </row>
    <row r="83" spans="1:8" x14ac:dyDescent="0.25">
      <c r="A83" s="151" t="str">
        <f>IF(AA_ORG!B96&lt;&gt;"",AA_ORG!B96,IF(AA_ORG!C96&lt;&gt;"",CONCATENATE(AA_ORG!$B$6,AA_ORG!C96),IF(AA_ORG!D96&lt;&gt;"",CONCATENATE(AA_ORG!$B$6,AA_ORG!$B$7,AA_ORG!D96),CONCATENATE(AA_ORG!$B$6,AA_ORG!$B$7,AA_ORG!$B$8,AA_ORG!E96))))</f>
        <v xml:space="preserve">                          </v>
      </c>
      <c r="B83" s="152" t="str">
        <f>IF(AA_ORG!F96&lt;&gt;"",AA_ORG!F96,"")</f>
        <v/>
      </c>
      <c r="C83" s="152"/>
      <c r="D83" s="152" t="str">
        <f>IF(AA_ORG!L96&lt;&gt;"",AA_ORG!L96,"")</f>
        <v/>
      </c>
      <c r="E83" s="153" t="str">
        <f>IF(AA_ORG!K96&lt;&gt;"",AA_ORG!K96,"")</f>
        <v/>
      </c>
      <c r="G83" s="160" t="str">
        <f t="shared" si="2"/>
        <v/>
      </c>
      <c r="H83" s="53">
        <f t="shared" si="3"/>
        <v>0</v>
      </c>
    </row>
    <row r="84" spans="1:8" x14ac:dyDescent="0.25">
      <c r="A84" s="151" t="str">
        <f>IF(AA_ORG!B97&lt;&gt;"",AA_ORG!B97,IF(AA_ORG!C97&lt;&gt;"",CONCATENATE(AA_ORG!$B$6,AA_ORG!C97),IF(AA_ORG!D97&lt;&gt;"",CONCATENATE(AA_ORG!$B$6,AA_ORG!$B$7,AA_ORG!D97),CONCATENATE(AA_ORG!$B$6,AA_ORG!$B$7,AA_ORG!$B$8,AA_ORG!E97))))</f>
        <v xml:space="preserve">                          </v>
      </c>
      <c r="B84" s="152" t="str">
        <f>IF(AA_ORG!F97&lt;&gt;"",AA_ORG!F97,"")</f>
        <v/>
      </c>
      <c r="C84" s="152"/>
      <c r="D84" s="152" t="str">
        <f>IF(AA_ORG!L97&lt;&gt;"",AA_ORG!L97,"")</f>
        <v/>
      </c>
      <c r="E84" s="153" t="str">
        <f>IF(AA_ORG!K97&lt;&gt;"",AA_ORG!K97,"")</f>
        <v/>
      </c>
      <c r="G84" s="160" t="str">
        <f t="shared" si="2"/>
        <v/>
      </c>
      <c r="H84" s="53">
        <f t="shared" si="3"/>
        <v>0</v>
      </c>
    </row>
    <row r="85" spans="1:8" x14ac:dyDescent="0.25">
      <c r="A85" s="151" t="str">
        <f>IF(AA_ORG!B98&lt;&gt;"",AA_ORG!B98,IF(AA_ORG!C98&lt;&gt;"",CONCATENATE(AA_ORG!$B$6,AA_ORG!C98),IF(AA_ORG!D98&lt;&gt;"",CONCATENATE(AA_ORG!$B$6,AA_ORG!$B$7,AA_ORG!D98),CONCATENATE(AA_ORG!$B$6,AA_ORG!$B$7,AA_ORG!$B$8,AA_ORG!E98))))</f>
        <v xml:space="preserve">                          </v>
      </c>
      <c r="B85" s="152" t="str">
        <f>IF(AA_ORG!F98&lt;&gt;"",AA_ORG!F98,"")</f>
        <v/>
      </c>
      <c r="C85" s="152"/>
      <c r="D85" s="152" t="str">
        <f>IF(AA_ORG!L98&lt;&gt;"",AA_ORG!L98,"")</f>
        <v/>
      </c>
      <c r="E85" s="153" t="str">
        <f>IF(AA_ORG!K98&lt;&gt;"",AA_ORG!K98,"")</f>
        <v/>
      </c>
      <c r="G85" s="160" t="str">
        <f t="shared" si="2"/>
        <v/>
      </c>
      <c r="H85" s="53">
        <f t="shared" si="3"/>
        <v>0</v>
      </c>
    </row>
    <row r="86" spans="1:8" x14ac:dyDescent="0.25">
      <c r="A86" s="151" t="str">
        <f>IF(AA_ORG!B99&lt;&gt;"",AA_ORG!B99,IF(AA_ORG!C99&lt;&gt;"",CONCATENATE(AA_ORG!$B$6,AA_ORG!C99),IF(AA_ORG!D99&lt;&gt;"",CONCATENATE(AA_ORG!$B$6,AA_ORG!$B$7,AA_ORG!D99),CONCATENATE(AA_ORG!$B$6,AA_ORG!$B$7,AA_ORG!$B$8,AA_ORG!E99))))</f>
        <v xml:space="preserve">                          </v>
      </c>
      <c r="B86" s="152" t="str">
        <f>IF(AA_ORG!F99&lt;&gt;"",AA_ORG!F99,"")</f>
        <v/>
      </c>
      <c r="C86" s="152"/>
      <c r="D86" s="152" t="str">
        <f>IF(AA_ORG!L99&lt;&gt;"",AA_ORG!L99,"")</f>
        <v/>
      </c>
      <c r="E86" s="153" t="str">
        <f>IF(AA_ORG!K99&lt;&gt;"",AA_ORG!K99,"")</f>
        <v/>
      </c>
      <c r="G86" s="160" t="str">
        <f t="shared" si="2"/>
        <v/>
      </c>
      <c r="H86" s="53">
        <f t="shared" si="3"/>
        <v>0</v>
      </c>
    </row>
    <row r="87" spans="1:8" x14ac:dyDescent="0.25">
      <c r="A87" s="151" t="str">
        <f>IF(AA_ORG!B100&lt;&gt;"",AA_ORG!B100,IF(AA_ORG!C100&lt;&gt;"",CONCATENATE(AA_ORG!$B$6,AA_ORG!C100),IF(AA_ORG!D100&lt;&gt;"",CONCATENATE(AA_ORG!$B$6,AA_ORG!$B$7,AA_ORG!D100),CONCATENATE(AA_ORG!$B$6,AA_ORG!$B$7,AA_ORG!$B$8,AA_ORG!E100))))</f>
        <v xml:space="preserve">                          </v>
      </c>
      <c r="B87" s="152" t="str">
        <f>IF(AA_ORG!F100&lt;&gt;"",AA_ORG!F100,"")</f>
        <v/>
      </c>
      <c r="C87" s="152"/>
      <c r="D87" s="152" t="str">
        <f>IF(AA_ORG!L100&lt;&gt;"",AA_ORG!L100,"")</f>
        <v/>
      </c>
      <c r="E87" s="153" t="str">
        <f>IF(AA_ORG!K100&lt;&gt;"",AA_ORG!K100,"")</f>
        <v/>
      </c>
      <c r="G87" s="160" t="str">
        <f t="shared" si="2"/>
        <v/>
      </c>
      <c r="H87" s="53">
        <f t="shared" si="3"/>
        <v>0</v>
      </c>
    </row>
    <row r="88" spans="1:8" x14ac:dyDescent="0.25">
      <c r="A88" s="151" t="str">
        <f>IF(AA_ORG!B101&lt;&gt;"",AA_ORG!B101,IF(AA_ORG!C101&lt;&gt;"",CONCATENATE(AA_ORG!$B$6,AA_ORG!C101),IF(AA_ORG!D101&lt;&gt;"",CONCATENATE(AA_ORG!$B$6,AA_ORG!$B$7,AA_ORG!D101),CONCATENATE(AA_ORG!$B$6,AA_ORG!$B$7,AA_ORG!$B$8,AA_ORG!E101))))</f>
        <v xml:space="preserve">                          </v>
      </c>
      <c r="B88" s="152" t="str">
        <f>IF(AA_ORG!F101&lt;&gt;"",AA_ORG!F101,"")</f>
        <v/>
      </c>
      <c r="C88" s="152"/>
      <c r="D88" s="152" t="str">
        <f>IF(AA_ORG!L101&lt;&gt;"",AA_ORG!L101,"")</f>
        <v/>
      </c>
      <c r="E88" s="153" t="str">
        <f>IF(AA_ORG!K101&lt;&gt;"",AA_ORG!K101,"")</f>
        <v/>
      </c>
      <c r="G88" s="160" t="str">
        <f t="shared" si="2"/>
        <v/>
      </c>
      <c r="H88" s="53">
        <f t="shared" si="3"/>
        <v>0</v>
      </c>
    </row>
    <row r="89" spans="1:8" x14ac:dyDescent="0.25">
      <c r="A89" s="151" t="str">
        <f>IF(AA_ORG!B102&lt;&gt;"",AA_ORG!B102,IF(AA_ORG!C102&lt;&gt;"",CONCATENATE(AA_ORG!$B$6,AA_ORG!C102),IF(AA_ORG!D102&lt;&gt;"",CONCATENATE(AA_ORG!$B$6,AA_ORG!$B$7,AA_ORG!D102),CONCATENATE(AA_ORG!$B$6,AA_ORG!$B$7,AA_ORG!$B$8,AA_ORG!E102))))</f>
        <v xml:space="preserve">                          </v>
      </c>
      <c r="B89" s="152" t="str">
        <f>IF(AA_ORG!F102&lt;&gt;"",AA_ORG!F102,"")</f>
        <v/>
      </c>
      <c r="C89" s="152"/>
      <c r="D89" s="152" t="str">
        <f>IF(AA_ORG!L102&lt;&gt;"",AA_ORG!L102,"")</f>
        <v/>
      </c>
      <c r="E89" s="153" t="str">
        <f>IF(AA_ORG!K102&lt;&gt;"",AA_ORG!K102,"")</f>
        <v/>
      </c>
      <c r="G89" s="160" t="str">
        <f t="shared" si="2"/>
        <v/>
      </c>
      <c r="H89" s="53">
        <f t="shared" si="3"/>
        <v>0</v>
      </c>
    </row>
    <row r="90" spans="1:8" x14ac:dyDescent="0.25">
      <c r="A90" s="151" t="str">
        <f>IF(AA_ORG!B103&lt;&gt;"",AA_ORG!B103,IF(AA_ORG!C103&lt;&gt;"",CONCATENATE(AA_ORG!$B$6,AA_ORG!C103),IF(AA_ORG!D103&lt;&gt;"",CONCATENATE(AA_ORG!$B$6,AA_ORG!$B$7,AA_ORG!D103),CONCATENATE(AA_ORG!$B$6,AA_ORG!$B$7,AA_ORG!$B$8,AA_ORG!E103))))</f>
        <v xml:space="preserve">                          </v>
      </c>
      <c r="B90" s="152" t="str">
        <f>IF(AA_ORG!F103&lt;&gt;"",AA_ORG!F103,"")</f>
        <v/>
      </c>
      <c r="C90" s="152"/>
      <c r="D90" s="152" t="str">
        <f>IF(AA_ORG!L103&lt;&gt;"",AA_ORG!L103,"")</f>
        <v/>
      </c>
      <c r="E90" s="153" t="str">
        <f>IF(AA_ORG!K103&lt;&gt;"",AA_ORG!K103,"")</f>
        <v/>
      </c>
      <c r="G90" s="160" t="str">
        <f t="shared" si="2"/>
        <v/>
      </c>
      <c r="H90" s="53">
        <f t="shared" si="3"/>
        <v>0</v>
      </c>
    </row>
    <row r="91" spans="1:8" x14ac:dyDescent="0.25">
      <c r="A91" s="151" t="str">
        <f>IF(AA_ORG!B104&lt;&gt;"",AA_ORG!B104,IF(AA_ORG!C104&lt;&gt;"",CONCATENATE(AA_ORG!$B$6,AA_ORG!C104),IF(AA_ORG!D104&lt;&gt;"",CONCATENATE(AA_ORG!$B$6,AA_ORG!$B$7,AA_ORG!D104),CONCATENATE(AA_ORG!$B$6,AA_ORG!$B$7,AA_ORG!$B$8,AA_ORG!E104))))</f>
        <v xml:space="preserve">                          </v>
      </c>
      <c r="B91" s="152" t="str">
        <f>IF(AA_ORG!F104&lt;&gt;"",AA_ORG!F104,"")</f>
        <v/>
      </c>
      <c r="C91" s="152"/>
      <c r="D91" s="152" t="str">
        <f>IF(AA_ORG!L104&lt;&gt;"",AA_ORG!L104,"")</f>
        <v/>
      </c>
      <c r="E91" s="153" t="str">
        <f>IF(AA_ORG!K104&lt;&gt;"",AA_ORG!K104,"")</f>
        <v/>
      </c>
      <c r="G91" s="160" t="str">
        <f t="shared" si="2"/>
        <v/>
      </c>
      <c r="H91" s="53">
        <f t="shared" si="3"/>
        <v>0</v>
      </c>
    </row>
    <row r="92" spans="1:8" x14ac:dyDescent="0.25">
      <c r="A92" s="151" t="str">
        <f>IF(AA_ORG!B105&lt;&gt;"",AA_ORG!B105,IF(AA_ORG!C105&lt;&gt;"",CONCATENATE(AA_ORG!$B$6,AA_ORG!C105),IF(AA_ORG!D105&lt;&gt;"",CONCATENATE(AA_ORG!$B$6,AA_ORG!$B$7,AA_ORG!D105),CONCATENATE(AA_ORG!$B$6,AA_ORG!$B$7,AA_ORG!$B$8,AA_ORG!E105))))</f>
        <v xml:space="preserve">                          </v>
      </c>
      <c r="B92" s="152" t="str">
        <f>IF(AA_ORG!F105&lt;&gt;"",AA_ORG!F105,"")</f>
        <v/>
      </c>
      <c r="C92" s="152"/>
      <c r="D92" s="152" t="str">
        <f>IF(AA_ORG!L105&lt;&gt;"",AA_ORG!L105,"")</f>
        <v/>
      </c>
      <c r="E92" s="153" t="str">
        <f>IF(AA_ORG!K105&lt;&gt;"",AA_ORG!K105,"")</f>
        <v/>
      </c>
      <c r="G92" s="160" t="str">
        <f t="shared" si="2"/>
        <v/>
      </c>
      <c r="H92" s="53">
        <f t="shared" si="3"/>
        <v>0</v>
      </c>
    </row>
    <row r="93" spans="1:8" x14ac:dyDescent="0.25">
      <c r="A93" s="151" t="str">
        <f>IF(AA_ORG!B106&lt;&gt;"",AA_ORG!B106,IF(AA_ORG!C106&lt;&gt;"",CONCATENATE(AA_ORG!$B$6,AA_ORG!C106),IF(AA_ORG!D106&lt;&gt;"",CONCATENATE(AA_ORG!$B$6,AA_ORG!$B$7,AA_ORG!D106),CONCATENATE(AA_ORG!$B$6,AA_ORG!$B$7,AA_ORG!$B$8,AA_ORG!E106))))</f>
        <v xml:space="preserve">                          </v>
      </c>
      <c r="B93" s="152" t="str">
        <f>IF(AA_ORG!F106&lt;&gt;"",AA_ORG!F106,"")</f>
        <v/>
      </c>
      <c r="C93" s="152"/>
      <c r="D93" s="152" t="str">
        <f>IF(AA_ORG!L106&lt;&gt;"",AA_ORG!L106,"")</f>
        <v/>
      </c>
      <c r="E93" s="153" t="str">
        <f>IF(AA_ORG!K106&lt;&gt;"",AA_ORG!K106,"")</f>
        <v/>
      </c>
      <c r="G93" s="160" t="str">
        <f t="shared" si="2"/>
        <v/>
      </c>
      <c r="H93" s="53">
        <f t="shared" si="3"/>
        <v>0</v>
      </c>
    </row>
    <row r="94" spans="1:8" x14ac:dyDescent="0.25">
      <c r="A94" s="151" t="str">
        <f>IF(AA_ORG!B107&lt;&gt;"",AA_ORG!B107,IF(AA_ORG!C107&lt;&gt;"",CONCATENATE(AA_ORG!$B$6,AA_ORG!C107),IF(AA_ORG!D107&lt;&gt;"",CONCATENATE(AA_ORG!$B$6,AA_ORG!$B$7,AA_ORG!D107),CONCATENATE(AA_ORG!$B$6,AA_ORG!$B$7,AA_ORG!$B$8,AA_ORG!E107))))</f>
        <v xml:space="preserve">                          </v>
      </c>
      <c r="B94" s="152" t="str">
        <f>IF(AA_ORG!F107&lt;&gt;"",AA_ORG!F107,"")</f>
        <v/>
      </c>
      <c r="C94" s="152"/>
      <c r="D94" s="152" t="str">
        <f>IF(AA_ORG!L107&lt;&gt;"",AA_ORG!L107,"")</f>
        <v/>
      </c>
      <c r="E94" s="153" t="str">
        <f>IF(AA_ORG!K107&lt;&gt;"",AA_ORG!K107,"")</f>
        <v/>
      </c>
      <c r="G94" s="160" t="str">
        <f t="shared" si="2"/>
        <v/>
      </c>
      <c r="H94" s="53">
        <f t="shared" si="3"/>
        <v>0</v>
      </c>
    </row>
    <row r="95" spans="1:8" x14ac:dyDescent="0.25">
      <c r="A95" s="151" t="str">
        <f>IF(AA_ORG!B108&lt;&gt;"",AA_ORG!B108,IF(AA_ORG!C108&lt;&gt;"",CONCATENATE(AA_ORG!$B$6,AA_ORG!C108),IF(AA_ORG!D108&lt;&gt;"",CONCATENATE(AA_ORG!$B$6,AA_ORG!$B$7,AA_ORG!D108),CONCATENATE(AA_ORG!$B$6,AA_ORG!$B$7,AA_ORG!$B$8,AA_ORG!E108))))</f>
        <v xml:space="preserve">                          </v>
      </c>
      <c r="B95" s="152" t="str">
        <f>IF(AA_ORG!F108&lt;&gt;"",AA_ORG!F108,"")</f>
        <v/>
      </c>
      <c r="C95" s="152"/>
      <c r="D95" s="152" t="str">
        <f>IF(AA_ORG!L108&lt;&gt;"",AA_ORG!L108,"")</f>
        <v/>
      </c>
      <c r="E95" s="153" t="str">
        <f>IF(AA_ORG!K108&lt;&gt;"",AA_ORG!K108,"")</f>
        <v/>
      </c>
      <c r="G95" s="160" t="str">
        <f t="shared" si="2"/>
        <v/>
      </c>
      <c r="H95" s="53">
        <f t="shared" si="3"/>
        <v>0</v>
      </c>
    </row>
    <row r="96" spans="1:8" x14ac:dyDescent="0.25">
      <c r="A96" s="151" t="str">
        <f>IF(AA_ORG!B109&lt;&gt;"",AA_ORG!B109,IF(AA_ORG!C109&lt;&gt;"",CONCATENATE(AA_ORG!$B$6,AA_ORG!C109),IF(AA_ORG!D109&lt;&gt;"",CONCATENATE(AA_ORG!$B$6,AA_ORG!$B$7,AA_ORG!D109),CONCATENATE(AA_ORG!$B$6,AA_ORG!$B$7,AA_ORG!$B$8,AA_ORG!E109))))</f>
        <v xml:space="preserve">                          </v>
      </c>
      <c r="B96" s="152" t="str">
        <f>IF(AA_ORG!F109&lt;&gt;"",AA_ORG!F109,"")</f>
        <v/>
      </c>
      <c r="C96" s="152"/>
      <c r="D96" s="152" t="str">
        <f>IF(AA_ORG!L109&lt;&gt;"",AA_ORG!L109,"")</f>
        <v/>
      </c>
      <c r="E96" s="153" t="str">
        <f>IF(AA_ORG!K109&lt;&gt;"",AA_ORG!K109,"")</f>
        <v/>
      </c>
      <c r="G96" s="160" t="str">
        <f t="shared" si="2"/>
        <v/>
      </c>
      <c r="H96" s="53">
        <f t="shared" si="3"/>
        <v>0</v>
      </c>
    </row>
    <row r="97" spans="1:8" x14ac:dyDescent="0.25">
      <c r="A97" s="151" t="str">
        <f>IF(AA_ORG!B110&lt;&gt;"",AA_ORG!B110,IF(AA_ORG!C110&lt;&gt;"",CONCATENATE(AA_ORG!$B$6,AA_ORG!C110),IF(AA_ORG!D110&lt;&gt;"",CONCATENATE(AA_ORG!$B$6,AA_ORG!$B$7,AA_ORG!D110),CONCATENATE(AA_ORG!$B$6,AA_ORG!$B$7,AA_ORG!$B$8,AA_ORG!E110))))</f>
        <v xml:space="preserve">                          </v>
      </c>
      <c r="B97" s="152" t="str">
        <f>IF(AA_ORG!F110&lt;&gt;"",AA_ORG!F110,"")</f>
        <v/>
      </c>
      <c r="C97" s="152"/>
      <c r="D97" s="152" t="str">
        <f>IF(AA_ORG!L110&lt;&gt;"",AA_ORG!L110,"")</f>
        <v/>
      </c>
      <c r="E97" s="153" t="str">
        <f>IF(AA_ORG!K110&lt;&gt;"",AA_ORG!K110,"")</f>
        <v/>
      </c>
      <c r="G97" s="160" t="str">
        <f t="shared" si="2"/>
        <v/>
      </c>
      <c r="H97" s="53">
        <f t="shared" si="3"/>
        <v>0</v>
      </c>
    </row>
    <row r="98" spans="1:8" x14ac:dyDescent="0.25">
      <c r="A98" s="151" t="str">
        <f>IF(AA_ORG!B111&lt;&gt;"",AA_ORG!B111,IF(AA_ORG!C111&lt;&gt;"",CONCATENATE(AA_ORG!$B$6,AA_ORG!C111),IF(AA_ORG!D111&lt;&gt;"",CONCATENATE(AA_ORG!$B$6,AA_ORG!$B$7,AA_ORG!D111),CONCATENATE(AA_ORG!$B$6,AA_ORG!$B$7,AA_ORG!$B$8,AA_ORG!E111))))</f>
        <v xml:space="preserve">                          </v>
      </c>
      <c r="B98" s="152" t="str">
        <f>IF(AA_ORG!F111&lt;&gt;"",AA_ORG!F111,"")</f>
        <v/>
      </c>
      <c r="C98" s="152"/>
      <c r="D98" s="152" t="str">
        <f>IF(AA_ORG!L111&lt;&gt;"",AA_ORG!L111,"")</f>
        <v/>
      </c>
      <c r="E98" s="153" t="str">
        <f>IF(AA_ORG!K111&lt;&gt;"",AA_ORG!K111,"")</f>
        <v/>
      </c>
      <c r="G98" s="160" t="str">
        <f t="shared" si="2"/>
        <v/>
      </c>
      <c r="H98" s="53">
        <f t="shared" si="3"/>
        <v>0</v>
      </c>
    </row>
    <row r="99" spans="1:8" x14ac:dyDescent="0.25">
      <c r="A99" s="151" t="str">
        <f>IF(AA_ORG!B112&lt;&gt;"",AA_ORG!B112,IF(AA_ORG!C112&lt;&gt;"",CONCATENATE(AA_ORG!$B$6,AA_ORG!C112),IF(AA_ORG!D112&lt;&gt;"",CONCATENATE(AA_ORG!$B$6,AA_ORG!$B$7,AA_ORG!D112),CONCATENATE(AA_ORG!$B$6,AA_ORG!$B$7,AA_ORG!$B$8,AA_ORG!E112))))</f>
        <v xml:space="preserve">                          </v>
      </c>
      <c r="B99" s="152" t="str">
        <f>IF(AA_ORG!F112&lt;&gt;"",AA_ORG!F112,"")</f>
        <v/>
      </c>
      <c r="C99" s="152"/>
      <c r="D99" s="152" t="str">
        <f>IF(AA_ORG!L112&lt;&gt;"",AA_ORG!L112,"")</f>
        <v/>
      </c>
      <c r="E99" s="153" t="str">
        <f>IF(AA_ORG!K112&lt;&gt;"",AA_ORG!K112,"")</f>
        <v/>
      </c>
      <c r="G99" s="160" t="str">
        <f t="shared" si="2"/>
        <v/>
      </c>
      <c r="H99" s="53">
        <f t="shared" si="3"/>
        <v>0</v>
      </c>
    </row>
    <row r="100" spans="1:8" x14ac:dyDescent="0.25">
      <c r="A100" s="151" t="str">
        <f>IF(AA_ORG!B113&lt;&gt;"",AA_ORG!B113,IF(AA_ORG!C113&lt;&gt;"",CONCATENATE(AA_ORG!$B$6,AA_ORG!C113),IF(AA_ORG!D113&lt;&gt;"",CONCATENATE(AA_ORG!$B$6,AA_ORG!$B$7,AA_ORG!D113),CONCATENATE(AA_ORG!$B$6,AA_ORG!$B$7,AA_ORG!$B$8,AA_ORG!E113))))</f>
        <v xml:space="preserve">                          </v>
      </c>
      <c r="B100" s="152" t="str">
        <f>IF(AA_ORG!F113&lt;&gt;"",AA_ORG!F113,"")</f>
        <v/>
      </c>
      <c r="C100" s="152"/>
      <c r="D100" s="152" t="str">
        <f>IF(AA_ORG!L113&lt;&gt;"",AA_ORG!L113,"")</f>
        <v/>
      </c>
      <c r="E100" s="153" t="str">
        <f>IF(AA_ORG!K113&lt;&gt;"",AA_ORG!K113,"")</f>
        <v/>
      </c>
      <c r="G100" s="160" t="str">
        <f t="shared" si="2"/>
        <v/>
      </c>
      <c r="H100" s="53">
        <f t="shared" si="3"/>
        <v>0</v>
      </c>
    </row>
    <row r="101" spans="1:8" x14ac:dyDescent="0.25">
      <c r="A101" s="151" t="str">
        <f>IF(AA_ORG!B114&lt;&gt;"",AA_ORG!B114,IF(AA_ORG!C114&lt;&gt;"",CONCATENATE(AA_ORG!$B$6,AA_ORG!C114),IF(AA_ORG!D114&lt;&gt;"",CONCATENATE(AA_ORG!$B$6,AA_ORG!$B$7,AA_ORG!D114),CONCATENATE(AA_ORG!$B$6,AA_ORG!$B$7,AA_ORG!$B$8,AA_ORG!E114))))</f>
        <v xml:space="preserve">                          </v>
      </c>
      <c r="B101" s="152" t="str">
        <f>IF(AA_ORG!F114&lt;&gt;"",AA_ORG!F114,"")</f>
        <v/>
      </c>
      <c r="C101" s="152"/>
      <c r="D101" s="152" t="str">
        <f>IF(AA_ORG!L114&lt;&gt;"",AA_ORG!L114,"")</f>
        <v/>
      </c>
      <c r="E101" s="153" t="str">
        <f>IF(AA_ORG!K114&lt;&gt;"",AA_ORG!K114,"")</f>
        <v/>
      </c>
      <c r="G101" s="160" t="str">
        <f t="shared" si="2"/>
        <v/>
      </c>
      <c r="H101" s="53">
        <f t="shared" si="3"/>
        <v>0</v>
      </c>
    </row>
    <row r="102" spans="1:8" x14ac:dyDescent="0.25">
      <c r="A102" s="151" t="str">
        <f>IF(AA_ORG!B115&lt;&gt;"",AA_ORG!B115,IF(AA_ORG!C115&lt;&gt;"",CONCATENATE(AA_ORG!$B$6,AA_ORG!C115),IF(AA_ORG!D115&lt;&gt;"",CONCATENATE(AA_ORG!$B$6,AA_ORG!$B$7,AA_ORG!D115),CONCATENATE(AA_ORG!$B$6,AA_ORG!$B$7,AA_ORG!$B$8,AA_ORG!E115))))</f>
        <v xml:space="preserve">                          </v>
      </c>
      <c r="B102" s="152" t="str">
        <f>IF(AA_ORG!F115&lt;&gt;"",AA_ORG!F115,"")</f>
        <v/>
      </c>
      <c r="C102" s="152"/>
      <c r="D102" s="152" t="str">
        <f>IF(AA_ORG!L115&lt;&gt;"",AA_ORG!L115,"")</f>
        <v/>
      </c>
      <c r="E102" s="153" t="str">
        <f>IF(AA_ORG!K115&lt;&gt;"",AA_ORG!K115,"")</f>
        <v/>
      </c>
      <c r="G102" s="160" t="str">
        <f t="shared" si="2"/>
        <v/>
      </c>
      <c r="H102" s="53">
        <f t="shared" si="3"/>
        <v>0</v>
      </c>
    </row>
    <row r="103" spans="1:8" x14ac:dyDescent="0.25">
      <c r="A103" s="151" t="str">
        <f>IF(AA_ORG!B116&lt;&gt;"",AA_ORG!B116,IF(AA_ORG!C116&lt;&gt;"",CONCATENATE(AA_ORG!$B$6,AA_ORG!C116),IF(AA_ORG!D116&lt;&gt;"",CONCATENATE(AA_ORG!$B$6,AA_ORG!$B$7,AA_ORG!D116),CONCATENATE(AA_ORG!$B$6,AA_ORG!$B$7,AA_ORG!$B$8,AA_ORG!E116))))</f>
        <v xml:space="preserve">                          </v>
      </c>
      <c r="B103" s="152" t="str">
        <f>IF(AA_ORG!F116&lt;&gt;"",AA_ORG!F116,"")</f>
        <v/>
      </c>
      <c r="C103" s="152"/>
      <c r="D103" s="152" t="str">
        <f>IF(AA_ORG!L116&lt;&gt;"",AA_ORG!L116,"")</f>
        <v/>
      </c>
      <c r="E103" s="153" t="str">
        <f>IF(AA_ORG!K116&lt;&gt;"",AA_ORG!K116,"")</f>
        <v/>
      </c>
      <c r="G103" s="160" t="str">
        <f t="shared" si="2"/>
        <v/>
      </c>
      <c r="H103" s="53">
        <f t="shared" si="3"/>
        <v>0</v>
      </c>
    </row>
    <row r="104" spans="1:8" x14ac:dyDescent="0.25">
      <c r="A104" s="151" t="str">
        <f>IF(AA_ORG!B117&lt;&gt;"",AA_ORG!B117,IF(AA_ORG!C117&lt;&gt;"",CONCATENATE(AA_ORG!$B$6,AA_ORG!C117),IF(AA_ORG!D117&lt;&gt;"",CONCATENATE(AA_ORG!$B$6,AA_ORG!$B$7,AA_ORG!D117),CONCATENATE(AA_ORG!$B$6,AA_ORG!$B$7,AA_ORG!$B$8,AA_ORG!E117))))</f>
        <v xml:space="preserve">                          </v>
      </c>
      <c r="B104" s="152" t="str">
        <f>IF(AA_ORG!F117&lt;&gt;"",AA_ORG!F117,"")</f>
        <v/>
      </c>
      <c r="C104" s="152"/>
      <c r="D104" s="152" t="str">
        <f>IF(AA_ORG!L117&lt;&gt;"",AA_ORG!L117,"")</f>
        <v/>
      </c>
      <c r="E104" s="153" t="str">
        <f>IF(AA_ORG!K117&lt;&gt;"",AA_ORG!K117,"")</f>
        <v/>
      </c>
      <c r="G104" s="160" t="str">
        <f t="shared" si="2"/>
        <v/>
      </c>
      <c r="H104" s="53">
        <f t="shared" si="3"/>
        <v>0</v>
      </c>
    </row>
    <row r="105" spans="1:8" x14ac:dyDescent="0.25">
      <c r="A105" s="151" t="str">
        <f>IF(AA_ORG!B118&lt;&gt;"",AA_ORG!B118,IF(AA_ORG!C118&lt;&gt;"",CONCATENATE(AA_ORG!$B$6,AA_ORG!C118),IF(AA_ORG!D118&lt;&gt;"",CONCATENATE(AA_ORG!$B$6,AA_ORG!$B$7,AA_ORG!D118),CONCATENATE(AA_ORG!$B$6,AA_ORG!$B$7,AA_ORG!$B$8,AA_ORG!E118))))</f>
        <v xml:space="preserve">                          </v>
      </c>
      <c r="B105" s="152" t="str">
        <f>IF(AA_ORG!F118&lt;&gt;"",AA_ORG!F118,"")</f>
        <v/>
      </c>
      <c r="C105" s="152"/>
      <c r="D105" s="152" t="str">
        <f>IF(AA_ORG!L118&lt;&gt;"",AA_ORG!L118,"")</f>
        <v/>
      </c>
      <c r="E105" s="153" t="str">
        <f>IF(AA_ORG!K118&lt;&gt;"",AA_ORG!K118,"")</f>
        <v/>
      </c>
      <c r="G105" s="160" t="str">
        <f t="shared" si="2"/>
        <v/>
      </c>
      <c r="H105" s="53">
        <f t="shared" si="3"/>
        <v>0</v>
      </c>
    </row>
    <row r="106" spans="1:8" x14ac:dyDescent="0.25">
      <c r="A106" s="151" t="str">
        <f>IF(AA_ORG!B119&lt;&gt;"",AA_ORG!B119,IF(AA_ORG!C119&lt;&gt;"",CONCATENATE(AA_ORG!$B$6,AA_ORG!C119),IF(AA_ORG!D119&lt;&gt;"",CONCATENATE(AA_ORG!$B$6,AA_ORG!$B$7,AA_ORG!D119),CONCATENATE(AA_ORG!$B$6,AA_ORG!$B$7,AA_ORG!$B$8,AA_ORG!E119))))</f>
        <v xml:space="preserve">                          </v>
      </c>
      <c r="B106" s="152" t="str">
        <f>IF(AA_ORG!F119&lt;&gt;"",AA_ORG!F119,"")</f>
        <v/>
      </c>
      <c r="C106" s="152"/>
      <c r="D106" s="152" t="str">
        <f>IF(AA_ORG!L119&lt;&gt;"",AA_ORG!L119,"")</f>
        <v/>
      </c>
      <c r="E106" s="153" t="str">
        <f>IF(AA_ORG!K119&lt;&gt;"",AA_ORG!K119,"")</f>
        <v/>
      </c>
      <c r="G106" s="160" t="str">
        <f t="shared" si="2"/>
        <v/>
      </c>
      <c r="H106" s="53">
        <f t="shared" si="3"/>
        <v>0</v>
      </c>
    </row>
    <row r="107" spans="1:8" x14ac:dyDescent="0.25">
      <c r="A107" s="151" t="str">
        <f>IF(AA_ORG!B120&lt;&gt;"",AA_ORG!B120,IF(AA_ORG!C120&lt;&gt;"",CONCATENATE(AA_ORG!$B$6,AA_ORG!C120),IF(AA_ORG!D120&lt;&gt;"",CONCATENATE(AA_ORG!$B$6,AA_ORG!$B$7,AA_ORG!D120),CONCATENATE(AA_ORG!$B$6,AA_ORG!$B$7,AA_ORG!$B$8,AA_ORG!E120))))</f>
        <v xml:space="preserve">                          </v>
      </c>
      <c r="B107" s="152" t="str">
        <f>IF(AA_ORG!F120&lt;&gt;"",AA_ORG!F120,"")</f>
        <v/>
      </c>
      <c r="C107" s="152"/>
      <c r="D107" s="152" t="str">
        <f>IF(AA_ORG!L120&lt;&gt;"",AA_ORG!L120,"")</f>
        <v/>
      </c>
      <c r="E107" s="153" t="str">
        <f>IF(AA_ORG!K120&lt;&gt;"",AA_ORG!K120,"")</f>
        <v/>
      </c>
      <c r="G107" s="160" t="str">
        <f t="shared" si="2"/>
        <v/>
      </c>
      <c r="H107" s="53">
        <f t="shared" si="3"/>
        <v>0</v>
      </c>
    </row>
    <row r="108" spans="1:8" x14ac:dyDescent="0.25">
      <c r="A108" s="151" t="str">
        <f>IF(AA_ORG!B121&lt;&gt;"",AA_ORG!B121,IF(AA_ORG!C121&lt;&gt;"",CONCATENATE(AA_ORG!$B$6,AA_ORG!C121),IF(AA_ORG!D121&lt;&gt;"",CONCATENATE(AA_ORG!$B$6,AA_ORG!$B$7,AA_ORG!D121),CONCATENATE(AA_ORG!$B$6,AA_ORG!$B$7,AA_ORG!$B$8,AA_ORG!E121))))</f>
        <v xml:space="preserve">                          </v>
      </c>
      <c r="B108" s="152" t="str">
        <f>IF(AA_ORG!F121&lt;&gt;"",AA_ORG!F121,"")</f>
        <v/>
      </c>
      <c r="C108" s="152"/>
      <c r="D108" s="152" t="str">
        <f>IF(AA_ORG!L121&lt;&gt;"",AA_ORG!L121,"")</f>
        <v/>
      </c>
      <c r="E108" s="153" t="str">
        <f>IF(AA_ORG!K121&lt;&gt;"",AA_ORG!K121,"")</f>
        <v/>
      </c>
      <c r="G108" s="160" t="str">
        <f t="shared" si="2"/>
        <v/>
      </c>
      <c r="H108" s="53">
        <f t="shared" si="3"/>
        <v>0</v>
      </c>
    </row>
    <row r="109" spans="1:8" x14ac:dyDescent="0.25">
      <c r="A109" s="151" t="str">
        <f>IF(AA_ORG!B122&lt;&gt;"",AA_ORG!B122,IF(AA_ORG!C122&lt;&gt;"",CONCATENATE(AA_ORG!$B$6,AA_ORG!C122),IF(AA_ORG!D122&lt;&gt;"",CONCATENATE(AA_ORG!$B$6,AA_ORG!$B$7,AA_ORG!D122),CONCATENATE(AA_ORG!$B$6,AA_ORG!$B$7,AA_ORG!$B$8,AA_ORG!E122))))</f>
        <v xml:space="preserve">                          </v>
      </c>
      <c r="B109" s="152" t="str">
        <f>IF(AA_ORG!F122&lt;&gt;"",AA_ORG!F122,"")</f>
        <v/>
      </c>
      <c r="C109" s="152"/>
      <c r="D109" s="152" t="str">
        <f>IF(AA_ORG!L122&lt;&gt;"",AA_ORG!L122,"")</f>
        <v/>
      </c>
      <c r="E109" s="153" t="str">
        <f>IF(AA_ORG!K122&lt;&gt;"",AA_ORG!K122,"")</f>
        <v/>
      </c>
      <c r="G109" s="160" t="str">
        <f t="shared" si="2"/>
        <v/>
      </c>
      <c r="H109" s="53">
        <f t="shared" si="3"/>
        <v>0</v>
      </c>
    </row>
    <row r="110" spans="1:8" x14ac:dyDescent="0.25">
      <c r="A110" s="151" t="str">
        <f>IF(AA_ORG!B123&lt;&gt;"",AA_ORG!B123,IF(AA_ORG!C123&lt;&gt;"",CONCATENATE(AA_ORG!$B$6,AA_ORG!C123),IF(AA_ORG!D123&lt;&gt;"",CONCATENATE(AA_ORG!$B$6,AA_ORG!$B$7,AA_ORG!D123),CONCATENATE(AA_ORG!$B$6,AA_ORG!$B$7,AA_ORG!$B$8,AA_ORG!E123))))</f>
        <v xml:space="preserve">                          </v>
      </c>
      <c r="B110" s="152" t="str">
        <f>IF(AA_ORG!F123&lt;&gt;"",AA_ORG!F123,"")</f>
        <v/>
      </c>
      <c r="C110" s="152"/>
      <c r="D110" s="152" t="str">
        <f>IF(AA_ORG!L123&lt;&gt;"",AA_ORG!L123,"")</f>
        <v/>
      </c>
      <c r="E110" s="153" t="str">
        <f>IF(AA_ORG!K123&lt;&gt;"",AA_ORG!K123,"")</f>
        <v/>
      </c>
      <c r="G110" s="160" t="str">
        <f t="shared" si="2"/>
        <v/>
      </c>
      <c r="H110" s="53">
        <f t="shared" si="3"/>
        <v>0</v>
      </c>
    </row>
    <row r="111" spans="1:8" x14ac:dyDescent="0.25">
      <c r="A111" s="151" t="str">
        <f>IF(AA_ORG!B124&lt;&gt;"",AA_ORG!B124,IF(AA_ORG!C124&lt;&gt;"",CONCATENATE(AA_ORG!$B$6,AA_ORG!C124),IF(AA_ORG!D124&lt;&gt;"",CONCATENATE(AA_ORG!$B$6,AA_ORG!$B$7,AA_ORG!D124),CONCATENATE(AA_ORG!$B$6,AA_ORG!$B$7,AA_ORG!$B$8,AA_ORG!E124))))</f>
        <v xml:space="preserve">                          </v>
      </c>
      <c r="B111" s="152" t="str">
        <f>IF(AA_ORG!F124&lt;&gt;"",AA_ORG!F124,"")</f>
        <v/>
      </c>
      <c r="C111" s="152"/>
      <c r="D111" s="152" t="str">
        <f>IF(AA_ORG!L124&lt;&gt;"",AA_ORG!L124,"")</f>
        <v/>
      </c>
      <c r="E111" s="153" t="str">
        <f>IF(AA_ORG!K124&lt;&gt;"",AA_ORG!K124,"")</f>
        <v/>
      </c>
      <c r="G111" s="160" t="str">
        <f t="shared" si="2"/>
        <v/>
      </c>
      <c r="H111" s="53">
        <f t="shared" si="3"/>
        <v>0</v>
      </c>
    </row>
    <row r="112" spans="1:8" x14ac:dyDescent="0.25">
      <c r="A112" s="151" t="str">
        <f>IF(AA_ORG!B125&lt;&gt;"",AA_ORG!B125,IF(AA_ORG!C125&lt;&gt;"",CONCATENATE(AA_ORG!$B$6,AA_ORG!C125),IF(AA_ORG!D125&lt;&gt;"",CONCATENATE(AA_ORG!$B$6,AA_ORG!$B$7,AA_ORG!D125),CONCATENATE(AA_ORG!$B$6,AA_ORG!$B$7,AA_ORG!$B$8,AA_ORG!E125))))</f>
        <v xml:space="preserve">                          </v>
      </c>
      <c r="B112" s="152" t="str">
        <f>IF(AA_ORG!F125&lt;&gt;"",AA_ORG!F125,"")</f>
        <v/>
      </c>
      <c r="C112" s="152"/>
      <c r="D112" s="152" t="str">
        <f>IF(AA_ORG!L125&lt;&gt;"",AA_ORG!L125,"")</f>
        <v/>
      </c>
      <c r="E112" s="153" t="str">
        <f>IF(AA_ORG!K125&lt;&gt;"",AA_ORG!K125,"")</f>
        <v/>
      </c>
      <c r="G112" s="160" t="str">
        <f t="shared" si="2"/>
        <v/>
      </c>
      <c r="H112" s="53">
        <f t="shared" si="3"/>
        <v>0</v>
      </c>
    </row>
    <row r="113" spans="1:8" x14ac:dyDescent="0.25">
      <c r="A113" s="151" t="str">
        <f>IF(AA_ORG!B126&lt;&gt;"",AA_ORG!B126,IF(AA_ORG!C126&lt;&gt;"",CONCATENATE(AA_ORG!$B$6,AA_ORG!C126),IF(AA_ORG!D126&lt;&gt;"",CONCATENATE(AA_ORG!$B$6,AA_ORG!$B$7,AA_ORG!D126),CONCATENATE(AA_ORG!$B$6,AA_ORG!$B$7,AA_ORG!$B$8,AA_ORG!E126))))</f>
        <v xml:space="preserve">                          </v>
      </c>
      <c r="B113" s="152" t="str">
        <f>IF(AA_ORG!F126&lt;&gt;"",AA_ORG!F126,"")</f>
        <v/>
      </c>
      <c r="C113" s="152"/>
      <c r="D113" s="152" t="str">
        <f>IF(AA_ORG!L126&lt;&gt;"",AA_ORG!L126,"")</f>
        <v/>
      </c>
      <c r="E113" s="153" t="str">
        <f>IF(AA_ORG!K126&lt;&gt;"",AA_ORG!K126,"")</f>
        <v/>
      </c>
      <c r="G113" s="160" t="str">
        <f t="shared" si="2"/>
        <v/>
      </c>
      <c r="H113" s="53">
        <f t="shared" si="3"/>
        <v>0</v>
      </c>
    </row>
    <row r="114" spans="1:8" x14ac:dyDescent="0.25">
      <c r="A114" s="151" t="str">
        <f>IF(AA_ORG!B127&lt;&gt;"",AA_ORG!B127,IF(AA_ORG!C127&lt;&gt;"",CONCATENATE(AA_ORG!$B$6,AA_ORG!C127),IF(AA_ORG!D127&lt;&gt;"",CONCATENATE(AA_ORG!$B$6,AA_ORG!$B$7,AA_ORG!D127),CONCATENATE(AA_ORG!$B$6,AA_ORG!$B$7,AA_ORG!$B$8,AA_ORG!E127))))</f>
        <v xml:space="preserve">                          </v>
      </c>
      <c r="B114" s="152" t="str">
        <f>IF(AA_ORG!F127&lt;&gt;"",AA_ORG!F127,"")</f>
        <v/>
      </c>
      <c r="C114" s="152"/>
      <c r="D114" s="152" t="str">
        <f>IF(AA_ORG!L127&lt;&gt;"",AA_ORG!L127,"")</f>
        <v/>
      </c>
      <c r="E114" s="153" t="str">
        <f>IF(AA_ORG!K127&lt;&gt;"",AA_ORG!K127,"")</f>
        <v/>
      </c>
      <c r="G114" s="160" t="str">
        <f t="shared" si="2"/>
        <v/>
      </c>
      <c r="H114" s="53">
        <f t="shared" si="3"/>
        <v>0</v>
      </c>
    </row>
    <row r="115" spans="1:8" x14ac:dyDescent="0.25">
      <c r="A115" s="151" t="str">
        <f>IF(AA_ORG!B128&lt;&gt;"",AA_ORG!B128,IF(AA_ORG!C128&lt;&gt;"",CONCATENATE(AA_ORG!$B$6,AA_ORG!C128),IF(AA_ORG!D128&lt;&gt;"",CONCATENATE(AA_ORG!$B$6,AA_ORG!$B$7,AA_ORG!D128),CONCATENATE(AA_ORG!$B$6,AA_ORG!$B$7,AA_ORG!$B$8,AA_ORG!E128))))</f>
        <v xml:space="preserve">                          </v>
      </c>
      <c r="B115" s="152" t="str">
        <f>IF(AA_ORG!F128&lt;&gt;"",AA_ORG!F128,"")</f>
        <v/>
      </c>
      <c r="C115" s="152"/>
      <c r="D115" s="152" t="str">
        <f>IF(AA_ORG!L128&lt;&gt;"",AA_ORG!L128,"")</f>
        <v/>
      </c>
      <c r="E115" s="153" t="str">
        <f>IF(AA_ORG!K128&lt;&gt;"",AA_ORG!K128,"")</f>
        <v/>
      </c>
      <c r="G115" s="160" t="str">
        <f t="shared" si="2"/>
        <v/>
      </c>
      <c r="H115" s="53">
        <f t="shared" si="3"/>
        <v>0</v>
      </c>
    </row>
    <row r="116" spans="1:8" x14ac:dyDescent="0.25">
      <c r="A116" s="151" t="str">
        <f>IF(AA_ORG!B129&lt;&gt;"",AA_ORG!B129,IF(AA_ORG!C129&lt;&gt;"",CONCATENATE(AA_ORG!$B$6,AA_ORG!C129),IF(AA_ORG!D129&lt;&gt;"",CONCATENATE(AA_ORG!$B$6,AA_ORG!$B$7,AA_ORG!D129),CONCATENATE(AA_ORG!$B$6,AA_ORG!$B$7,AA_ORG!$B$8,AA_ORG!E129))))</f>
        <v xml:space="preserve">                          </v>
      </c>
      <c r="B116" s="152" t="str">
        <f>IF(AA_ORG!F129&lt;&gt;"",AA_ORG!F129,"")</f>
        <v/>
      </c>
      <c r="C116" s="152"/>
      <c r="D116" s="152" t="str">
        <f>IF(AA_ORG!L129&lt;&gt;"",AA_ORG!L129,"")</f>
        <v/>
      </c>
      <c r="E116" s="153" t="str">
        <f>IF(AA_ORG!K129&lt;&gt;"",AA_ORG!K129,"")</f>
        <v/>
      </c>
      <c r="G116" s="160" t="str">
        <f t="shared" si="2"/>
        <v/>
      </c>
      <c r="H116" s="53">
        <f t="shared" si="3"/>
        <v>0</v>
      </c>
    </row>
    <row r="117" spans="1:8" x14ac:dyDescent="0.25">
      <c r="A117" s="151" t="str">
        <f>IF(AA_ORG!B130&lt;&gt;"",AA_ORG!B130,IF(AA_ORG!C130&lt;&gt;"",CONCATENATE(AA_ORG!$B$6,AA_ORG!C130),IF(AA_ORG!D130&lt;&gt;"",CONCATENATE(AA_ORG!$B$6,AA_ORG!$B$7,AA_ORG!D130),CONCATENATE(AA_ORG!$B$6,AA_ORG!$B$7,AA_ORG!$B$8,AA_ORG!E130))))</f>
        <v xml:space="preserve">                          </v>
      </c>
      <c r="B117" s="152" t="str">
        <f>IF(AA_ORG!F130&lt;&gt;"",AA_ORG!F130,"")</f>
        <v/>
      </c>
      <c r="C117" s="152"/>
      <c r="D117" s="152" t="str">
        <f>IF(AA_ORG!L130&lt;&gt;"",AA_ORG!L130,"")</f>
        <v/>
      </c>
      <c r="E117" s="153" t="str">
        <f>IF(AA_ORG!K130&lt;&gt;"",AA_ORG!K130,"")</f>
        <v/>
      </c>
      <c r="G117" s="160" t="str">
        <f t="shared" si="2"/>
        <v/>
      </c>
      <c r="H117" s="53">
        <f t="shared" si="3"/>
        <v>0</v>
      </c>
    </row>
    <row r="118" spans="1:8" x14ac:dyDescent="0.25">
      <c r="A118" s="151" t="str">
        <f>IF(AA_ORG!B131&lt;&gt;"",AA_ORG!B131,IF(AA_ORG!C131&lt;&gt;"",CONCATENATE(AA_ORG!$B$6,AA_ORG!C131),IF(AA_ORG!D131&lt;&gt;"",CONCATENATE(AA_ORG!$B$6,AA_ORG!$B$7,AA_ORG!D131),CONCATENATE(AA_ORG!$B$6,AA_ORG!$B$7,AA_ORG!$B$8,AA_ORG!E131))))</f>
        <v xml:space="preserve">                          </v>
      </c>
      <c r="B118" s="152" t="str">
        <f>IF(AA_ORG!F131&lt;&gt;"",AA_ORG!F131,"")</f>
        <v/>
      </c>
      <c r="C118" s="152"/>
      <c r="D118" s="152" t="str">
        <f>IF(AA_ORG!L131&lt;&gt;"",AA_ORG!L131,"")</f>
        <v/>
      </c>
      <c r="E118" s="153" t="str">
        <f>IF(AA_ORG!K131&lt;&gt;"",AA_ORG!K131,"")</f>
        <v/>
      </c>
      <c r="G118" s="160" t="str">
        <f t="shared" si="2"/>
        <v/>
      </c>
      <c r="H118" s="53">
        <f t="shared" si="3"/>
        <v>0</v>
      </c>
    </row>
    <row r="119" spans="1:8" x14ac:dyDescent="0.25">
      <c r="A119" s="151" t="str">
        <f>IF(AA_ORG!B132&lt;&gt;"",AA_ORG!B132,IF(AA_ORG!C132&lt;&gt;"",CONCATENATE(AA_ORG!$B$6,AA_ORG!C132),IF(AA_ORG!D132&lt;&gt;"",CONCATENATE(AA_ORG!$B$6,AA_ORG!$B$7,AA_ORG!D132),CONCATENATE(AA_ORG!$B$6,AA_ORG!$B$7,AA_ORG!$B$8,AA_ORG!E132))))</f>
        <v xml:space="preserve">                          </v>
      </c>
      <c r="B119" s="152" t="str">
        <f>IF(AA_ORG!F132&lt;&gt;"",AA_ORG!F132,"")</f>
        <v/>
      </c>
      <c r="C119" s="152"/>
      <c r="D119" s="152" t="str">
        <f>IF(AA_ORG!L132&lt;&gt;"",AA_ORG!L132,"")</f>
        <v/>
      </c>
      <c r="E119" s="153" t="str">
        <f>IF(AA_ORG!K132&lt;&gt;"",AA_ORG!K132,"")</f>
        <v/>
      </c>
      <c r="G119" s="160" t="str">
        <f t="shared" si="2"/>
        <v/>
      </c>
      <c r="H119" s="53">
        <f t="shared" si="3"/>
        <v>0</v>
      </c>
    </row>
    <row r="120" spans="1:8" x14ac:dyDescent="0.25">
      <c r="A120" s="151" t="str">
        <f>IF(AA_ORG!B133&lt;&gt;"",AA_ORG!B133,IF(AA_ORG!C133&lt;&gt;"",CONCATENATE(AA_ORG!$B$6,AA_ORG!C133),IF(AA_ORG!D133&lt;&gt;"",CONCATENATE(AA_ORG!$B$6,AA_ORG!$B$7,AA_ORG!D133),CONCATENATE(AA_ORG!$B$6,AA_ORG!$B$7,AA_ORG!$B$8,AA_ORG!E133))))</f>
        <v xml:space="preserve">                          </v>
      </c>
      <c r="B120" s="152" t="str">
        <f>IF(AA_ORG!F133&lt;&gt;"",AA_ORG!F133,"")</f>
        <v/>
      </c>
      <c r="C120" s="152"/>
      <c r="D120" s="152" t="str">
        <f>IF(AA_ORG!L133&lt;&gt;"",AA_ORG!L133,"")</f>
        <v/>
      </c>
      <c r="E120" s="153" t="str">
        <f>IF(AA_ORG!K133&lt;&gt;"",AA_ORG!K133,"")</f>
        <v/>
      </c>
      <c r="G120" s="160" t="str">
        <f t="shared" si="2"/>
        <v/>
      </c>
      <c r="H120" s="53">
        <f t="shared" si="3"/>
        <v>0</v>
      </c>
    </row>
    <row r="121" spans="1:8" x14ac:dyDescent="0.25">
      <c r="A121" s="151" t="str">
        <f>IF(AA_ORG!B134&lt;&gt;"",AA_ORG!B134,IF(AA_ORG!C134&lt;&gt;"",CONCATENATE(AA_ORG!$B$6,AA_ORG!C134),IF(AA_ORG!D134&lt;&gt;"",CONCATENATE(AA_ORG!$B$6,AA_ORG!$B$7,AA_ORG!D134),CONCATENATE(AA_ORG!$B$6,AA_ORG!$B$7,AA_ORG!$B$8,AA_ORG!E134))))</f>
        <v xml:space="preserve">                          </v>
      </c>
      <c r="B121" s="152" t="str">
        <f>IF(AA_ORG!F134&lt;&gt;"",AA_ORG!F134,"")</f>
        <v/>
      </c>
      <c r="C121" s="152"/>
      <c r="D121" s="152" t="str">
        <f>IF(AA_ORG!L134&lt;&gt;"",AA_ORG!L134,"")</f>
        <v/>
      </c>
      <c r="E121" s="153" t="str">
        <f>IF(AA_ORG!K134&lt;&gt;"",AA_ORG!K134,"")</f>
        <v/>
      </c>
      <c r="G121" s="160" t="str">
        <f t="shared" si="2"/>
        <v/>
      </c>
      <c r="H121" s="53">
        <f t="shared" si="3"/>
        <v>0</v>
      </c>
    </row>
    <row r="122" spans="1:8" x14ac:dyDescent="0.25">
      <c r="A122" s="151" t="str">
        <f>IF(AA_ORG!B135&lt;&gt;"",AA_ORG!B135,IF(AA_ORG!C135&lt;&gt;"",CONCATENATE(AA_ORG!$B$6,AA_ORG!C135),IF(AA_ORG!D135&lt;&gt;"",CONCATENATE(AA_ORG!$B$6,AA_ORG!$B$7,AA_ORG!D135),CONCATENATE(AA_ORG!$B$6,AA_ORG!$B$7,AA_ORG!$B$8,AA_ORG!E135))))</f>
        <v xml:space="preserve">                          </v>
      </c>
      <c r="B122" s="152" t="str">
        <f>IF(AA_ORG!F135&lt;&gt;"",AA_ORG!F135,"")</f>
        <v/>
      </c>
      <c r="C122" s="152"/>
      <c r="D122" s="152" t="str">
        <f>IF(AA_ORG!L135&lt;&gt;"",AA_ORG!L135,"")</f>
        <v/>
      </c>
      <c r="E122" s="153" t="str">
        <f>IF(AA_ORG!K135&lt;&gt;"",AA_ORG!K135,"")</f>
        <v/>
      </c>
      <c r="G122" s="160" t="str">
        <f t="shared" si="2"/>
        <v/>
      </c>
      <c r="H122" s="53">
        <f t="shared" si="3"/>
        <v>0</v>
      </c>
    </row>
    <row r="123" spans="1:8" x14ac:dyDescent="0.25">
      <c r="A123" s="151" t="str">
        <f>IF(AA_ORG!B136&lt;&gt;"",AA_ORG!B136,IF(AA_ORG!C136&lt;&gt;"",CONCATENATE(AA_ORG!$B$6,AA_ORG!C136),IF(AA_ORG!D136&lt;&gt;"",CONCATENATE(AA_ORG!$B$6,AA_ORG!$B$7,AA_ORG!D136),CONCATENATE(AA_ORG!$B$6,AA_ORG!$B$7,AA_ORG!$B$8,AA_ORG!E136))))</f>
        <v xml:space="preserve">                          </v>
      </c>
      <c r="B123" s="152" t="str">
        <f>IF(AA_ORG!F136&lt;&gt;"",AA_ORG!F136,"")</f>
        <v/>
      </c>
      <c r="C123" s="152"/>
      <c r="D123" s="152" t="str">
        <f>IF(AA_ORG!L136&lt;&gt;"",AA_ORG!L136,"")</f>
        <v/>
      </c>
      <c r="E123" s="153" t="str">
        <f>IF(AA_ORG!K136&lt;&gt;"",AA_ORG!K136,"")</f>
        <v/>
      </c>
      <c r="G123" s="160" t="str">
        <f t="shared" si="2"/>
        <v/>
      </c>
      <c r="H123" s="53">
        <f t="shared" si="3"/>
        <v>0</v>
      </c>
    </row>
    <row r="124" spans="1:8" x14ac:dyDescent="0.25">
      <c r="A124" s="151" t="str">
        <f>IF(AA_ORG!B137&lt;&gt;"",AA_ORG!B137,IF(AA_ORG!C137&lt;&gt;"",CONCATENATE(AA_ORG!$B$6,AA_ORG!C137),IF(AA_ORG!D137&lt;&gt;"",CONCATENATE(AA_ORG!$B$6,AA_ORG!$B$7,AA_ORG!D137),CONCATENATE(AA_ORG!$B$6,AA_ORG!$B$7,AA_ORG!$B$8,AA_ORG!E137))))</f>
        <v xml:space="preserve">                          </v>
      </c>
      <c r="B124" s="152" t="str">
        <f>IF(AA_ORG!F137&lt;&gt;"",AA_ORG!F137,"")</f>
        <v/>
      </c>
      <c r="C124" s="152"/>
      <c r="D124" s="152" t="str">
        <f>IF(AA_ORG!L137&lt;&gt;"",AA_ORG!L137,"")</f>
        <v/>
      </c>
      <c r="E124" s="153" t="str">
        <f>IF(AA_ORG!K137&lt;&gt;"",AA_ORG!K137,"")</f>
        <v/>
      </c>
      <c r="G124" s="160" t="str">
        <f t="shared" si="2"/>
        <v/>
      </c>
      <c r="H124" s="53">
        <f t="shared" si="3"/>
        <v>0</v>
      </c>
    </row>
    <row r="125" spans="1:8" x14ac:dyDescent="0.25">
      <c r="A125" s="151" t="str">
        <f>IF(AA_ORG!B138&lt;&gt;"",AA_ORG!B138,IF(AA_ORG!C138&lt;&gt;"",CONCATENATE(AA_ORG!$B$6,AA_ORG!C138),IF(AA_ORG!D138&lt;&gt;"",CONCATENATE(AA_ORG!$B$6,AA_ORG!$B$7,AA_ORG!D138),CONCATENATE(AA_ORG!$B$6,AA_ORG!$B$7,AA_ORG!$B$8,AA_ORG!E138))))</f>
        <v xml:space="preserve">                          </v>
      </c>
      <c r="B125" s="152" t="str">
        <f>IF(AA_ORG!F138&lt;&gt;"",AA_ORG!F138,"")</f>
        <v/>
      </c>
      <c r="C125" s="152"/>
      <c r="D125" s="152" t="str">
        <f>IF(AA_ORG!L138&lt;&gt;"",AA_ORG!L138,"")</f>
        <v/>
      </c>
      <c r="E125" s="153" t="str">
        <f>IF(AA_ORG!K138&lt;&gt;"",AA_ORG!K138,"")</f>
        <v/>
      </c>
      <c r="G125" s="160" t="str">
        <f t="shared" si="2"/>
        <v/>
      </c>
      <c r="H125" s="53">
        <f t="shared" si="3"/>
        <v>0</v>
      </c>
    </row>
    <row r="126" spans="1:8" x14ac:dyDescent="0.25">
      <c r="A126" s="151" t="str">
        <f>IF(AA_ORG!B139&lt;&gt;"",AA_ORG!B139,IF(AA_ORG!C139&lt;&gt;"",CONCATENATE(AA_ORG!$B$6,AA_ORG!C139),IF(AA_ORG!D139&lt;&gt;"",CONCATENATE(AA_ORG!$B$6,AA_ORG!$B$7,AA_ORG!D139),CONCATENATE(AA_ORG!$B$6,AA_ORG!$B$7,AA_ORG!$B$8,AA_ORG!E139))))</f>
        <v xml:space="preserve">                          </v>
      </c>
      <c r="B126" s="152" t="str">
        <f>IF(AA_ORG!F139&lt;&gt;"",AA_ORG!F139,"")</f>
        <v/>
      </c>
      <c r="C126" s="152"/>
      <c r="D126" s="152" t="str">
        <f>IF(AA_ORG!L139&lt;&gt;"",AA_ORG!L139,"")</f>
        <v/>
      </c>
      <c r="E126" s="153" t="str">
        <f>IF(AA_ORG!K139&lt;&gt;"",AA_ORG!K139,"")</f>
        <v/>
      </c>
      <c r="G126" s="160" t="str">
        <f t="shared" si="2"/>
        <v/>
      </c>
      <c r="H126" s="53">
        <f t="shared" si="3"/>
        <v>0</v>
      </c>
    </row>
    <row r="127" spans="1:8" x14ac:dyDescent="0.25">
      <c r="A127" s="151" t="str">
        <f>IF(AA_ORG!B140&lt;&gt;"",AA_ORG!B140,IF(AA_ORG!C140&lt;&gt;"",CONCATENATE(AA_ORG!$B$6,AA_ORG!C140),IF(AA_ORG!D140&lt;&gt;"",CONCATENATE(AA_ORG!$B$6,AA_ORG!$B$7,AA_ORG!D140),CONCATENATE(AA_ORG!$B$6,AA_ORG!$B$7,AA_ORG!$B$8,AA_ORG!E140))))</f>
        <v xml:space="preserve">                          </v>
      </c>
      <c r="B127" s="152" t="str">
        <f>IF(AA_ORG!F140&lt;&gt;"",AA_ORG!F140,"")</f>
        <v/>
      </c>
      <c r="C127" s="152"/>
      <c r="D127" s="152" t="str">
        <f>IF(AA_ORG!L140&lt;&gt;"",AA_ORG!L140,"")</f>
        <v/>
      </c>
      <c r="E127" s="153" t="str">
        <f>IF(AA_ORG!K140&lt;&gt;"",AA_ORG!K140,"")</f>
        <v/>
      </c>
      <c r="G127" s="160" t="str">
        <f t="shared" si="2"/>
        <v/>
      </c>
      <c r="H127" s="53">
        <f t="shared" si="3"/>
        <v>0</v>
      </c>
    </row>
    <row r="128" spans="1:8" x14ac:dyDescent="0.25">
      <c r="A128" s="151" t="str">
        <f>IF(AA_ORG!B141&lt;&gt;"",AA_ORG!B141,IF(AA_ORG!C141&lt;&gt;"",CONCATENATE(AA_ORG!$B$6,AA_ORG!C141),IF(AA_ORG!D141&lt;&gt;"",CONCATENATE(AA_ORG!$B$6,AA_ORG!$B$7,AA_ORG!D141),CONCATENATE(AA_ORG!$B$6,AA_ORG!$B$7,AA_ORG!$B$8,AA_ORG!E141))))</f>
        <v xml:space="preserve">                          </v>
      </c>
      <c r="B128" s="152" t="str">
        <f>IF(AA_ORG!F141&lt;&gt;"",AA_ORG!F141,"")</f>
        <v/>
      </c>
      <c r="C128" s="152"/>
      <c r="D128" s="152" t="str">
        <f>IF(AA_ORG!L141&lt;&gt;"",AA_ORG!L141,"")</f>
        <v/>
      </c>
      <c r="E128" s="153" t="str">
        <f>IF(AA_ORG!K141&lt;&gt;"",AA_ORG!K141,"")</f>
        <v/>
      </c>
      <c r="G128" s="160" t="str">
        <f t="shared" si="2"/>
        <v/>
      </c>
      <c r="H128" s="53">
        <f t="shared" si="3"/>
        <v>0</v>
      </c>
    </row>
    <row r="129" spans="1:8" x14ac:dyDescent="0.25">
      <c r="A129" s="151" t="str">
        <f>IF(AA_ORG!B142&lt;&gt;"",AA_ORG!B142,IF(AA_ORG!C142&lt;&gt;"",CONCATENATE(AA_ORG!$B$6,AA_ORG!C142),IF(AA_ORG!D142&lt;&gt;"",CONCATENATE(AA_ORG!$B$6,AA_ORG!$B$7,AA_ORG!D142),CONCATENATE(AA_ORG!$B$6,AA_ORG!$B$7,AA_ORG!$B$8,AA_ORG!E142))))</f>
        <v xml:space="preserve">                          </v>
      </c>
      <c r="B129" s="152" t="str">
        <f>IF(AA_ORG!F142&lt;&gt;"",AA_ORG!F142,"")</f>
        <v/>
      </c>
      <c r="C129" s="152"/>
      <c r="D129" s="152" t="str">
        <f>IF(AA_ORG!L142&lt;&gt;"",AA_ORG!L142,"")</f>
        <v/>
      </c>
      <c r="E129" s="153" t="str">
        <f>IF(AA_ORG!K142&lt;&gt;"",AA_ORG!K142,"")</f>
        <v/>
      </c>
      <c r="G129" s="160" t="str">
        <f t="shared" si="2"/>
        <v/>
      </c>
      <c r="H129" s="53">
        <f t="shared" si="3"/>
        <v>0</v>
      </c>
    </row>
    <row r="130" spans="1:8" x14ac:dyDescent="0.25">
      <c r="A130" s="151" t="str">
        <f>IF(AA_ORG!B143&lt;&gt;"",AA_ORG!B143,IF(AA_ORG!C143&lt;&gt;"",CONCATENATE(AA_ORG!$B$6,AA_ORG!C143),IF(AA_ORG!D143&lt;&gt;"",CONCATENATE(AA_ORG!$B$6,AA_ORG!$B$7,AA_ORG!D143),CONCATENATE(AA_ORG!$B$6,AA_ORG!$B$7,AA_ORG!$B$8,AA_ORG!E143))))</f>
        <v xml:space="preserve">                          </v>
      </c>
      <c r="B130" s="152" t="str">
        <f>IF(AA_ORG!F143&lt;&gt;"",AA_ORG!F143,"")</f>
        <v/>
      </c>
      <c r="C130" s="152"/>
      <c r="D130" s="152" t="str">
        <f>IF(AA_ORG!L143&lt;&gt;"",AA_ORG!L143,"")</f>
        <v/>
      </c>
      <c r="E130" s="153" t="str">
        <f>IF(AA_ORG!K143&lt;&gt;"",AA_ORG!K143,"")</f>
        <v/>
      </c>
      <c r="G130" s="160" t="str">
        <f t="shared" si="2"/>
        <v/>
      </c>
      <c r="H130" s="53">
        <f t="shared" si="3"/>
        <v>0</v>
      </c>
    </row>
    <row r="131" spans="1:8" x14ac:dyDescent="0.25">
      <c r="A131" s="151" t="str">
        <f>IF(AA_ORG!B144&lt;&gt;"",AA_ORG!B144,IF(AA_ORG!C144&lt;&gt;"",CONCATENATE(AA_ORG!$B$6,AA_ORG!C144),IF(AA_ORG!D144&lt;&gt;"",CONCATENATE(AA_ORG!$B$6,AA_ORG!$B$7,AA_ORG!D144),CONCATENATE(AA_ORG!$B$6,AA_ORG!$B$7,AA_ORG!$B$8,AA_ORG!E144))))</f>
        <v xml:space="preserve">                          </v>
      </c>
      <c r="B131" s="152" t="str">
        <f>IF(AA_ORG!F144&lt;&gt;"",AA_ORG!F144,"")</f>
        <v/>
      </c>
      <c r="C131" s="152"/>
      <c r="D131" s="152" t="str">
        <f>IF(AA_ORG!L144&lt;&gt;"",AA_ORG!L144,"")</f>
        <v/>
      </c>
      <c r="E131" s="153" t="str">
        <f>IF(AA_ORG!K144&lt;&gt;"",AA_ORG!K144,"")</f>
        <v/>
      </c>
      <c r="G131" s="160" t="str">
        <f t="shared" si="2"/>
        <v/>
      </c>
      <c r="H131" s="53">
        <f t="shared" si="3"/>
        <v>0</v>
      </c>
    </row>
    <row r="132" spans="1:8" x14ac:dyDescent="0.25">
      <c r="A132" s="151" t="str">
        <f>IF(AA_ORG!B145&lt;&gt;"",AA_ORG!B145,IF(AA_ORG!C145&lt;&gt;"",CONCATENATE(AA_ORG!$B$6,AA_ORG!C145),IF(AA_ORG!D145&lt;&gt;"",CONCATENATE(AA_ORG!$B$6,AA_ORG!$B$7,AA_ORG!D145),CONCATENATE(AA_ORG!$B$6,AA_ORG!$B$7,AA_ORG!$B$8,AA_ORG!E145))))</f>
        <v xml:space="preserve">                          </v>
      </c>
      <c r="B132" s="152" t="str">
        <f>IF(AA_ORG!F145&lt;&gt;"",AA_ORG!F145,"")</f>
        <v/>
      </c>
      <c r="C132" s="152"/>
      <c r="D132" s="152" t="str">
        <f>IF(AA_ORG!L145&lt;&gt;"",AA_ORG!L145,"")</f>
        <v/>
      </c>
      <c r="E132" s="153" t="str">
        <f>IF(AA_ORG!K145&lt;&gt;"",AA_ORG!K145,"")</f>
        <v/>
      </c>
      <c r="G132" s="160" t="str">
        <f t="shared" si="2"/>
        <v/>
      </c>
      <c r="H132" s="53">
        <f t="shared" si="3"/>
        <v>0</v>
      </c>
    </row>
    <row r="133" spans="1:8" x14ac:dyDescent="0.25">
      <c r="A133" s="151" t="str">
        <f>IF(AA_ORG!B146&lt;&gt;"",AA_ORG!B146,IF(AA_ORG!C146&lt;&gt;"",CONCATENATE(AA_ORG!$B$6,AA_ORG!C146),IF(AA_ORG!D146&lt;&gt;"",CONCATENATE(AA_ORG!$B$6,AA_ORG!$B$7,AA_ORG!D146),CONCATENATE(AA_ORG!$B$6,AA_ORG!$B$7,AA_ORG!$B$8,AA_ORG!E146))))</f>
        <v xml:space="preserve">                          </v>
      </c>
      <c r="B133" s="152" t="str">
        <f>IF(AA_ORG!F146&lt;&gt;"",AA_ORG!F146,"")</f>
        <v/>
      </c>
      <c r="C133" s="152"/>
      <c r="D133" s="152" t="str">
        <f>IF(AA_ORG!L146&lt;&gt;"",AA_ORG!L146,"")</f>
        <v/>
      </c>
      <c r="E133" s="153" t="str">
        <f>IF(AA_ORG!K146&lt;&gt;"",AA_ORG!K146,"")</f>
        <v/>
      </c>
      <c r="G133" s="160" t="str">
        <f t="shared" si="2"/>
        <v/>
      </c>
      <c r="H133" s="53">
        <f t="shared" si="3"/>
        <v>0</v>
      </c>
    </row>
    <row r="134" spans="1:8" x14ac:dyDescent="0.25">
      <c r="A134" s="151" t="str">
        <f>IF(AA_ORG!B147&lt;&gt;"",AA_ORG!B147,IF(AA_ORG!C147&lt;&gt;"",CONCATENATE(AA_ORG!$B$6,AA_ORG!C147),IF(AA_ORG!D147&lt;&gt;"",CONCATENATE(AA_ORG!$B$6,AA_ORG!$B$7,AA_ORG!D147),CONCATENATE(AA_ORG!$B$6,AA_ORG!$B$7,AA_ORG!$B$8,AA_ORG!E147))))</f>
        <v xml:space="preserve">                          </v>
      </c>
      <c r="B134" s="152" t="str">
        <f>IF(AA_ORG!F147&lt;&gt;"",AA_ORG!F147,"")</f>
        <v/>
      </c>
      <c r="C134" s="152"/>
      <c r="D134" s="152" t="str">
        <f>IF(AA_ORG!L147&lt;&gt;"",AA_ORG!L147,"")</f>
        <v/>
      </c>
      <c r="E134" s="153" t="str">
        <f>IF(AA_ORG!K147&lt;&gt;"",AA_ORG!K147,"")</f>
        <v/>
      </c>
      <c r="G134" s="160" t="str">
        <f t="shared" ref="G134:G197" si="4">IF(C134="","",IF(OR(C134="/",C134="\"),E134/2,E134))</f>
        <v/>
      </c>
      <c r="H134" s="53">
        <f t="shared" ref="H134:H197" si="5">IF(D134&lt;&gt;"",1,0)</f>
        <v>0</v>
      </c>
    </row>
    <row r="135" spans="1:8" x14ac:dyDescent="0.25">
      <c r="A135" s="151" t="str">
        <f>IF(AA_ORG!B148&lt;&gt;"",AA_ORG!B148,IF(AA_ORG!C148&lt;&gt;"",CONCATENATE(AA_ORG!$B$6,AA_ORG!C148),IF(AA_ORG!D148&lt;&gt;"",CONCATENATE(AA_ORG!$B$6,AA_ORG!$B$7,AA_ORG!D148),CONCATENATE(AA_ORG!$B$6,AA_ORG!$B$7,AA_ORG!$B$8,AA_ORG!E148))))</f>
        <v xml:space="preserve">                          </v>
      </c>
      <c r="B135" s="152" t="str">
        <f>IF(AA_ORG!F148&lt;&gt;"",AA_ORG!F148,"")</f>
        <v/>
      </c>
      <c r="C135" s="152"/>
      <c r="D135" s="152" t="str">
        <f>IF(AA_ORG!L148&lt;&gt;"",AA_ORG!L148,"")</f>
        <v/>
      </c>
      <c r="E135" s="153" t="str">
        <f>IF(AA_ORG!K148&lt;&gt;"",AA_ORG!K148,"")</f>
        <v/>
      </c>
      <c r="G135" s="160" t="str">
        <f t="shared" si="4"/>
        <v/>
      </c>
      <c r="H135" s="53">
        <f t="shared" si="5"/>
        <v>0</v>
      </c>
    </row>
    <row r="136" spans="1:8" x14ac:dyDescent="0.25">
      <c r="A136" s="151" t="str">
        <f>IF(AA_ORG!B149&lt;&gt;"",AA_ORG!B149,IF(AA_ORG!C149&lt;&gt;"",CONCATENATE(AA_ORG!$B$6,AA_ORG!C149),IF(AA_ORG!D149&lt;&gt;"",CONCATENATE(AA_ORG!$B$6,AA_ORG!$B$7,AA_ORG!D149),CONCATENATE(AA_ORG!$B$6,AA_ORG!$B$7,AA_ORG!$B$8,AA_ORG!E149))))</f>
        <v xml:space="preserve">                          </v>
      </c>
      <c r="B136" s="152" t="str">
        <f>IF(AA_ORG!F149&lt;&gt;"",AA_ORG!F149,"")</f>
        <v/>
      </c>
      <c r="C136" s="152"/>
      <c r="D136" s="152" t="str">
        <f>IF(AA_ORG!L149&lt;&gt;"",AA_ORG!L149,"")</f>
        <v/>
      </c>
      <c r="E136" s="153" t="str">
        <f>IF(AA_ORG!K149&lt;&gt;"",AA_ORG!K149,"")</f>
        <v/>
      </c>
      <c r="G136" s="160" t="str">
        <f t="shared" si="4"/>
        <v/>
      </c>
      <c r="H136" s="53">
        <f t="shared" si="5"/>
        <v>0</v>
      </c>
    </row>
    <row r="137" spans="1:8" x14ac:dyDescent="0.25">
      <c r="A137" s="151" t="str">
        <f>IF(AA_ORG!B150&lt;&gt;"",AA_ORG!B150,IF(AA_ORG!C150&lt;&gt;"",CONCATENATE(AA_ORG!$B$6,AA_ORG!C150),IF(AA_ORG!D150&lt;&gt;"",CONCATENATE(AA_ORG!$B$6,AA_ORG!$B$7,AA_ORG!D150),CONCATENATE(AA_ORG!$B$6,AA_ORG!$B$7,AA_ORG!$B$8,AA_ORG!E150))))</f>
        <v xml:space="preserve">                          </v>
      </c>
      <c r="B137" s="152" t="str">
        <f>IF(AA_ORG!F150&lt;&gt;"",AA_ORG!F150,"")</f>
        <v/>
      </c>
      <c r="C137" s="152"/>
      <c r="D137" s="152" t="str">
        <f>IF(AA_ORG!L150&lt;&gt;"",AA_ORG!L150,"")</f>
        <v/>
      </c>
      <c r="E137" s="153" t="str">
        <f>IF(AA_ORG!K150&lt;&gt;"",AA_ORG!K150,"")</f>
        <v/>
      </c>
      <c r="G137" s="160" t="str">
        <f t="shared" si="4"/>
        <v/>
      </c>
      <c r="H137" s="53">
        <f t="shared" si="5"/>
        <v>0</v>
      </c>
    </row>
    <row r="138" spans="1:8" x14ac:dyDescent="0.25">
      <c r="A138" s="151" t="str">
        <f>IF(AA_ORG!B151&lt;&gt;"",AA_ORG!B151,IF(AA_ORG!C151&lt;&gt;"",CONCATENATE(AA_ORG!$B$6,AA_ORG!C151),IF(AA_ORG!D151&lt;&gt;"",CONCATENATE(AA_ORG!$B$6,AA_ORG!$B$7,AA_ORG!D151),CONCATENATE(AA_ORG!$B$6,AA_ORG!$B$7,AA_ORG!$B$8,AA_ORG!E151))))</f>
        <v xml:space="preserve">                          </v>
      </c>
      <c r="B138" s="152" t="str">
        <f>IF(AA_ORG!F151&lt;&gt;"",AA_ORG!F151,"")</f>
        <v/>
      </c>
      <c r="C138" s="152"/>
      <c r="D138" s="152" t="str">
        <f>IF(AA_ORG!L151&lt;&gt;"",AA_ORG!L151,"")</f>
        <v/>
      </c>
      <c r="E138" s="153" t="str">
        <f>IF(AA_ORG!K151&lt;&gt;"",AA_ORG!K151,"")</f>
        <v/>
      </c>
      <c r="G138" s="160" t="str">
        <f t="shared" si="4"/>
        <v/>
      </c>
      <c r="H138" s="53">
        <f t="shared" si="5"/>
        <v>0</v>
      </c>
    </row>
    <row r="139" spans="1:8" x14ac:dyDescent="0.25">
      <c r="A139" s="151" t="str">
        <f>IF(AA_ORG!B152&lt;&gt;"",AA_ORG!B152,IF(AA_ORG!C152&lt;&gt;"",CONCATENATE(AA_ORG!$B$6,AA_ORG!C152),IF(AA_ORG!D152&lt;&gt;"",CONCATENATE(AA_ORG!$B$6,AA_ORG!$B$7,AA_ORG!D152),CONCATENATE(AA_ORG!$B$6,AA_ORG!$B$7,AA_ORG!$B$8,AA_ORG!E152))))</f>
        <v xml:space="preserve">                          </v>
      </c>
      <c r="B139" s="152" t="str">
        <f>IF(AA_ORG!F152&lt;&gt;"",AA_ORG!F152,"")</f>
        <v/>
      </c>
      <c r="C139" s="152"/>
      <c r="D139" s="152" t="str">
        <f>IF(AA_ORG!L152&lt;&gt;"",AA_ORG!L152,"")</f>
        <v/>
      </c>
      <c r="E139" s="153" t="str">
        <f>IF(AA_ORG!K152&lt;&gt;"",AA_ORG!K152,"")</f>
        <v/>
      </c>
      <c r="G139" s="160" t="str">
        <f t="shared" si="4"/>
        <v/>
      </c>
      <c r="H139" s="53">
        <f t="shared" si="5"/>
        <v>0</v>
      </c>
    </row>
    <row r="140" spans="1:8" x14ac:dyDescent="0.25">
      <c r="A140" s="151" t="str">
        <f>IF(AA_ORG!B153&lt;&gt;"",AA_ORG!B153,IF(AA_ORG!C153&lt;&gt;"",CONCATENATE(AA_ORG!$B$6,AA_ORG!C153),IF(AA_ORG!D153&lt;&gt;"",CONCATENATE(AA_ORG!$B$6,AA_ORG!$B$7,AA_ORG!D153),CONCATENATE(AA_ORG!$B$6,AA_ORG!$B$7,AA_ORG!$B$8,AA_ORG!E153))))</f>
        <v xml:space="preserve">                          </v>
      </c>
      <c r="B140" s="152" t="str">
        <f>IF(AA_ORG!F153&lt;&gt;"",AA_ORG!F153,"")</f>
        <v/>
      </c>
      <c r="C140" s="152"/>
      <c r="D140" s="152" t="str">
        <f>IF(AA_ORG!L153&lt;&gt;"",AA_ORG!L153,"")</f>
        <v/>
      </c>
      <c r="E140" s="153" t="str">
        <f>IF(AA_ORG!K153&lt;&gt;"",AA_ORG!K153,"")</f>
        <v/>
      </c>
      <c r="G140" s="160" t="str">
        <f t="shared" si="4"/>
        <v/>
      </c>
      <c r="H140" s="53">
        <f t="shared" si="5"/>
        <v>0</v>
      </c>
    </row>
    <row r="141" spans="1:8" x14ac:dyDescent="0.25">
      <c r="A141" s="151" t="str">
        <f>IF(AA_ORG!B154&lt;&gt;"",AA_ORG!B154,IF(AA_ORG!C154&lt;&gt;"",CONCATENATE(AA_ORG!$B$6,AA_ORG!C154),IF(AA_ORG!D154&lt;&gt;"",CONCATENATE(AA_ORG!$B$6,AA_ORG!$B$7,AA_ORG!D154),CONCATENATE(AA_ORG!$B$6,AA_ORG!$B$7,AA_ORG!$B$8,AA_ORG!E154))))</f>
        <v xml:space="preserve">                          </v>
      </c>
      <c r="B141" s="152" t="str">
        <f>IF(AA_ORG!F154&lt;&gt;"",AA_ORG!F154,"")</f>
        <v/>
      </c>
      <c r="C141" s="152"/>
      <c r="D141" s="152" t="str">
        <f>IF(AA_ORG!L154&lt;&gt;"",AA_ORG!L154,"")</f>
        <v/>
      </c>
      <c r="E141" s="153" t="str">
        <f>IF(AA_ORG!K154&lt;&gt;"",AA_ORG!K154,"")</f>
        <v/>
      </c>
      <c r="G141" s="160" t="str">
        <f t="shared" si="4"/>
        <v/>
      </c>
      <c r="H141" s="53">
        <f t="shared" si="5"/>
        <v>0</v>
      </c>
    </row>
    <row r="142" spans="1:8" x14ac:dyDescent="0.25">
      <c r="A142" s="151" t="str">
        <f>IF(AA_ORG!B155&lt;&gt;"",AA_ORG!B155,IF(AA_ORG!C155&lt;&gt;"",CONCATENATE(AA_ORG!$B$6,AA_ORG!C155),IF(AA_ORG!D155&lt;&gt;"",CONCATENATE(AA_ORG!$B$6,AA_ORG!$B$7,AA_ORG!D155),CONCATENATE(AA_ORG!$B$6,AA_ORG!$B$7,AA_ORG!$B$8,AA_ORG!E155))))</f>
        <v xml:space="preserve">                          </v>
      </c>
      <c r="B142" s="152" t="str">
        <f>IF(AA_ORG!F155&lt;&gt;"",AA_ORG!F155,"")</f>
        <v/>
      </c>
      <c r="C142" s="152"/>
      <c r="D142" s="152" t="str">
        <f>IF(AA_ORG!L155&lt;&gt;"",AA_ORG!L155,"")</f>
        <v/>
      </c>
      <c r="E142" s="153" t="str">
        <f>IF(AA_ORG!K155&lt;&gt;"",AA_ORG!K155,"")</f>
        <v/>
      </c>
      <c r="G142" s="160" t="str">
        <f t="shared" si="4"/>
        <v/>
      </c>
      <c r="H142" s="53">
        <f t="shared" si="5"/>
        <v>0</v>
      </c>
    </row>
    <row r="143" spans="1:8" x14ac:dyDescent="0.25">
      <c r="A143" s="151" t="str">
        <f>IF(AA_ORG!B156&lt;&gt;"",AA_ORG!B156,IF(AA_ORG!C156&lt;&gt;"",CONCATENATE(AA_ORG!$B$6,AA_ORG!C156),IF(AA_ORG!D156&lt;&gt;"",CONCATENATE(AA_ORG!$B$6,AA_ORG!$B$7,AA_ORG!D156),CONCATENATE(AA_ORG!$B$6,AA_ORG!$B$7,AA_ORG!$B$8,AA_ORG!E156))))</f>
        <v xml:space="preserve">                          </v>
      </c>
      <c r="B143" s="152" t="str">
        <f>IF(AA_ORG!F156&lt;&gt;"",AA_ORG!F156,"")</f>
        <v/>
      </c>
      <c r="C143" s="152"/>
      <c r="D143" s="152" t="str">
        <f>IF(AA_ORG!L156&lt;&gt;"",AA_ORG!L156,"")</f>
        <v/>
      </c>
      <c r="E143" s="153" t="str">
        <f>IF(AA_ORG!K156&lt;&gt;"",AA_ORG!K156,"")</f>
        <v/>
      </c>
      <c r="G143" s="160" t="str">
        <f t="shared" si="4"/>
        <v/>
      </c>
      <c r="H143" s="53">
        <f t="shared" si="5"/>
        <v>0</v>
      </c>
    </row>
    <row r="144" spans="1:8" x14ac:dyDescent="0.25">
      <c r="A144" s="151" t="str">
        <f>IF(AA_ORG!B157&lt;&gt;"",AA_ORG!B157,IF(AA_ORG!C157&lt;&gt;"",CONCATENATE(AA_ORG!$B$6,AA_ORG!C157),IF(AA_ORG!D157&lt;&gt;"",CONCATENATE(AA_ORG!$B$6,AA_ORG!$B$7,AA_ORG!D157),CONCATENATE(AA_ORG!$B$6,AA_ORG!$B$7,AA_ORG!$B$8,AA_ORG!E157))))</f>
        <v xml:space="preserve">                          </v>
      </c>
      <c r="B144" s="152" t="str">
        <f>IF(AA_ORG!F157&lt;&gt;"",AA_ORG!F157,"")</f>
        <v/>
      </c>
      <c r="C144" s="152"/>
      <c r="D144" s="152" t="str">
        <f>IF(AA_ORG!L157&lt;&gt;"",AA_ORG!L157,"")</f>
        <v/>
      </c>
      <c r="E144" s="153" t="str">
        <f>IF(AA_ORG!K157&lt;&gt;"",AA_ORG!K157,"")</f>
        <v/>
      </c>
      <c r="G144" s="160" t="str">
        <f t="shared" si="4"/>
        <v/>
      </c>
      <c r="H144" s="53">
        <f t="shared" si="5"/>
        <v>0</v>
      </c>
    </row>
    <row r="145" spans="1:8" x14ac:dyDescent="0.25">
      <c r="A145" s="151" t="str">
        <f>IF(AA_ORG!B158&lt;&gt;"",AA_ORG!B158,IF(AA_ORG!C158&lt;&gt;"",CONCATENATE(AA_ORG!$B$6,AA_ORG!C158),IF(AA_ORG!D158&lt;&gt;"",CONCATENATE(AA_ORG!$B$6,AA_ORG!$B$7,AA_ORG!D158),CONCATENATE(AA_ORG!$B$6,AA_ORG!$B$7,AA_ORG!$B$8,AA_ORG!E158))))</f>
        <v xml:space="preserve">                          </v>
      </c>
      <c r="B145" s="152" t="str">
        <f>IF(AA_ORG!F158&lt;&gt;"",AA_ORG!F158,"")</f>
        <v/>
      </c>
      <c r="C145" s="152"/>
      <c r="D145" s="152" t="str">
        <f>IF(AA_ORG!L158&lt;&gt;"",AA_ORG!L158,"")</f>
        <v/>
      </c>
      <c r="E145" s="153" t="str">
        <f>IF(AA_ORG!K158&lt;&gt;"",AA_ORG!K158,"")</f>
        <v/>
      </c>
      <c r="G145" s="160" t="str">
        <f t="shared" si="4"/>
        <v/>
      </c>
      <c r="H145" s="53">
        <f t="shared" si="5"/>
        <v>0</v>
      </c>
    </row>
    <row r="146" spans="1:8" x14ac:dyDescent="0.25">
      <c r="A146" s="151" t="str">
        <f>IF(AA_ORG!B159&lt;&gt;"",AA_ORG!B159,IF(AA_ORG!C159&lt;&gt;"",CONCATENATE(AA_ORG!$B$6,AA_ORG!C159),IF(AA_ORG!D159&lt;&gt;"",CONCATENATE(AA_ORG!$B$6,AA_ORG!$B$7,AA_ORG!D159),CONCATENATE(AA_ORG!$B$6,AA_ORG!$B$7,AA_ORG!$B$8,AA_ORG!E159))))</f>
        <v xml:space="preserve">                          </v>
      </c>
      <c r="B146" s="152" t="str">
        <f>IF(AA_ORG!F159&lt;&gt;"",AA_ORG!F159,"")</f>
        <v/>
      </c>
      <c r="C146" s="152"/>
      <c r="D146" s="152" t="str">
        <f>IF(AA_ORG!L159&lt;&gt;"",AA_ORG!L159,"")</f>
        <v/>
      </c>
      <c r="E146" s="153" t="str">
        <f>IF(AA_ORG!K159&lt;&gt;"",AA_ORG!K159,"")</f>
        <v/>
      </c>
      <c r="G146" s="160" t="str">
        <f t="shared" si="4"/>
        <v/>
      </c>
      <c r="H146" s="53">
        <f t="shared" si="5"/>
        <v>0</v>
      </c>
    </row>
    <row r="147" spans="1:8" x14ac:dyDescent="0.25">
      <c r="A147" s="151" t="str">
        <f>IF(AA_ORG!B160&lt;&gt;"",AA_ORG!B160,IF(AA_ORG!C160&lt;&gt;"",CONCATENATE(AA_ORG!$B$6,AA_ORG!C160),IF(AA_ORG!D160&lt;&gt;"",CONCATENATE(AA_ORG!$B$6,AA_ORG!$B$7,AA_ORG!D160),CONCATENATE(AA_ORG!$B$6,AA_ORG!$B$7,AA_ORG!$B$8,AA_ORG!E160))))</f>
        <v xml:space="preserve">                          </v>
      </c>
      <c r="B147" s="152" t="str">
        <f>IF(AA_ORG!F160&lt;&gt;"",AA_ORG!F160,"")</f>
        <v/>
      </c>
      <c r="C147" s="152"/>
      <c r="D147" s="152" t="str">
        <f>IF(AA_ORG!L160&lt;&gt;"",AA_ORG!L160,"")</f>
        <v/>
      </c>
      <c r="E147" s="153" t="str">
        <f>IF(AA_ORG!K160&lt;&gt;"",AA_ORG!K160,"")</f>
        <v/>
      </c>
      <c r="G147" s="160" t="str">
        <f t="shared" si="4"/>
        <v/>
      </c>
      <c r="H147" s="53">
        <f t="shared" si="5"/>
        <v>0</v>
      </c>
    </row>
    <row r="148" spans="1:8" x14ac:dyDescent="0.25">
      <c r="A148" s="151" t="str">
        <f>IF(AA_ORG!B161&lt;&gt;"",AA_ORG!B161,IF(AA_ORG!C161&lt;&gt;"",CONCATENATE(AA_ORG!$B$6,AA_ORG!C161),IF(AA_ORG!D161&lt;&gt;"",CONCATENATE(AA_ORG!$B$6,AA_ORG!$B$7,AA_ORG!D161),CONCATENATE(AA_ORG!$B$6,AA_ORG!$B$7,AA_ORG!$B$8,AA_ORG!E161))))</f>
        <v xml:space="preserve">                          </v>
      </c>
      <c r="B148" s="152" t="str">
        <f>IF(AA_ORG!F161&lt;&gt;"",AA_ORG!F161,"")</f>
        <v/>
      </c>
      <c r="C148" s="152"/>
      <c r="D148" s="152" t="str">
        <f>IF(AA_ORG!L161&lt;&gt;"",AA_ORG!L161,"")</f>
        <v/>
      </c>
      <c r="E148" s="153" t="str">
        <f>IF(AA_ORG!K161&lt;&gt;"",AA_ORG!K161,"")</f>
        <v/>
      </c>
      <c r="G148" s="160" t="str">
        <f t="shared" si="4"/>
        <v/>
      </c>
      <c r="H148" s="53">
        <f t="shared" si="5"/>
        <v>0</v>
      </c>
    </row>
    <row r="149" spans="1:8" x14ac:dyDescent="0.25">
      <c r="A149" s="151" t="str">
        <f>IF(AA_ORG!B162&lt;&gt;"",AA_ORG!B162,IF(AA_ORG!C162&lt;&gt;"",CONCATENATE(AA_ORG!$B$6,AA_ORG!C162),IF(AA_ORG!D162&lt;&gt;"",CONCATENATE(AA_ORG!$B$6,AA_ORG!$B$7,AA_ORG!D162),CONCATENATE(AA_ORG!$B$6,AA_ORG!$B$7,AA_ORG!$B$8,AA_ORG!E162))))</f>
        <v xml:space="preserve">                          </v>
      </c>
      <c r="B149" s="152" t="str">
        <f>IF(AA_ORG!F162&lt;&gt;"",AA_ORG!F162,"")</f>
        <v/>
      </c>
      <c r="C149" s="152"/>
      <c r="D149" s="152" t="str">
        <f>IF(AA_ORG!L162&lt;&gt;"",AA_ORG!L162,"")</f>
        <v/>
      </c>
      <c r="E149" s="153" t="str">
        <f>IF(AA_ORG!K162&lt;&gt;"",AA_ORG!K162,"")</f>
        <v/>
      </c>
      <c r="G149" s="160" t="str">
        <f t="shared" si="4"/>
        <v/>
      </c>
      <c r="H149" s="53">
        <f t="shared" si="5"/>
        <v>0</v>
      </c>
    </row>
    <row r="150" spans="1:8" x14ac:dyDescent="0.25">
      <c r="A150" s="151" t="str">
        <f>IF(AA_ORG!B163&lt;&gt;"",AA_ORG!B163,IF(AA_ORG!C163&lt;&gt;"",CONCATENATE(AA_ORG!$B$6,AA_ORG!C163),IF(AA_ORG!D163&lt;&gt;"",CONCATENATE(AA_ORG!$B$6,AA_ORG!$B$7,AA_ORG!D163),CONCATENATE(AA_ORG!$B$6,AA_ORG!$B$7,AA_ORG!$B$8,AA_ORG!E163))))</f>
        <v xml:space="preserve">                          </v>
      </c>
      <c r="B150" s="152" t="str">
        <f>IF(AA_ORG!F163&lt;&gt;"",AA_ORG!F163,"")</f>
        <v/>
      </c>
      <c r="C150" s="152"/>
      <c r="D150" s="152" t="str">
        <f>IF(AA_ORG!L163&lt;&gt;"",AA_ORG!L163,"")</f>
        <v/>
      </c>
      <c r="E150" s="153" t="str">
        <f>IF(AA_ORG!K163&lt;&gt;"",AA_ORG!K163,"")</f>
        <v/>
      </c>
      <c r="G150" s="160" t="str">
        <f t="shared" si="4"/>
        <v/>
      </c>
      <c r="H150" s="53">
        <f t="shared" si="5"/>
        <v>0</v>
      </c>
    </row>
    <row r="151" spans="1:8" x14ac:dyDescent="0.25">
      <c r="A151" s="151" t="str">
        <f>IF(AA_ORG!B164&lt;&gt;"",AA_ORG!B164,IF(AA_ORG!C164&lt;&gt;"",CONCATENATE(AA_ORG!$B$6,AA_ORG!C164),IF(AA_ORG!D164&lt;&gt;"",CONCATENATE(AA_ORG!$B$6,AA_ORG!$B$7,AA_ORG!D164),CONCATENATE(AA_ORG!$B$6,AA_ORG!$B$7,AA_ORG!$B$8,AA_ORG!E164))))</f>
        <v xml:space="preserve">                          </v>
      </c>
      <c r="B151" s="152" t="str">
        <f>IF(AA_ORG!F164&lt;&gt;"",AA_ORG!F164,"")</f>
        <v/>
      </c>
      <c r="C151" s="152"/>
      <c r="D151" s="152" t="str">
        <f>IF(AA_ORG!L164&lt;&gt;"",AA_ORG!L164,"")</f>
        <v/>
      </c>
      <c r="E151" s="153" t="str">
        <f>IF(AA_ORG!K164&lt;&gt;"",AA_ORG!K164,"")</f>
        <v/>
      </c>
      <c r="G151" s="160" t="str">
        <f t="shared" si="4"/>
        <v/>
      </c>
      <c r="H151" s="53">
        <f t="shared" si="5"/>
        <v>0</v>
      </c>
    </row>
    <row r="152" spans="1:8" x14ac:dyDescent="0.25">
      <c r="A152" s="151" t="str">
        <f>IF(AA_ORG!B165&lt;&gt;"",AA_ORG!B165,IF(AA_ORG!C165&lt;&gt;"",CONCATENATE(AA_ORG!$B$6,AA_ORG!C165),IF(AA_ORG!D165&lt;&gt;"",CONCATENATE(AA_ORG!$B$6,AA_ORG!$B$7,AA_ORG!D165),CONCATENATE(AA_ORG!$B$6,AA_ORG!$B$7,AA_ORG!$B$8,AA_ORG!E165))))</f>
        <v xml:space="preserve">                          </v>
      </c>
      <c r="B152" s="152" t="str">
        <f>IF(AA_ORG!F165&lt;&gt;"",AA_ORG!F165,"")</f>
        <v/>
      </c>
      <c r="C152" s="152"/>
      <c r="D152" s="152" t="str">
        <f>IF(AA_ORG!L165&lt;&gt;"",AA_ORG!L165,"")</f>
        <v/>
      </c>
      <c r="E152" s="153" t="str">
        <f>IF(AA_ORG!K165&lt;&gt;"",AA_ORG!K165,"")</f>
        <v/>
      </c>
      <c r="G152" s="160" t="str">
        <f t="shared" si="4"/>
        <v/>
      </c>
      <c r="H152" s="53">
        <f t="shared" si="5"/>
        <v>0</v>
      </c>
    </row>
    <row r="153" spans="1:8" x14ac:dyDescent="0.25">
      <c r="A153" s="151" t="str">
        <f>IF(AA_ORG!B166&lt;&gt;"",AA_ORG!B166,IF(AA_ORG!C166&lt;&gt;"",CONCATENATE(AA_ORG!$B$6,AA_ORG!C166),IF(AA_ORG!D166&lt;&gt;"",CONCATENATE(AA_ORG!$B$6,AA_ORG!$B$7,AA_ORG!D166),CONCATENATE(AA_ORG!$B$6,AA_ORG!$B$7,AA_ORG!$B$8,AA_ORG!E166))))</f>
        <v xml:space="preserve">                          </v>
      </c>
      <c r="B153" s="152" t="str">
        <f>IF(AA_ORG!F166&lt;&gt;"",AA_ORG!F166,"")</f>
        <v/>
      </c>
      <c r="C153" s="152"/>
      <c r="D153" s="152" t="str">
        <f>IF(AA_ORG!L166&lt;&gt;"",AA_ORG!L166,"")</f>
        <v/>
      </c>
      <c r="E153" s="153" t="str">
        <f>IF(AA_ORG!K166&lt;&gt;"",AA_ORG!K166,"")</f>
        <v/>
      </c>
      <c r="G153" s="160" t="str">
        <f t="shared" si="4"/>
        <v/>
      </c>
      <c r="H153" s="53">
        <f t="shared" si="5"/>
        <v>0</v>
      </c>
    </row>
    <row r="154" spans="1:8" x14ac:dyDescent="0.25">
      <c r="A154" s="151" t="str">
        <f>IF(AA_ORG!B167&lt;&gt;"",AA_ORG!B167,IF(AA_ORG!C167&lt;&gt;"",CONCATENATE(AA_ORG!$B$6,AA_ORG!C167),IF(AA_ORG!D167&lt;&gt;"",CONCATENATE(AA_ORG!$B$6,AA_ORG!$B$7,AA_ORG!D167),CONCATENATE(AA_ORG!$B$6,AA_ORG!$B$7,AA_ORG!$B$8,AA_ORG!E167))))</f>
        <v xml:space="preserve">                          </v>
      </c>
      <c r="B154" s="152" t="str">
        <f>IF(AA_ORG!F167&lt;&gt;"",AA_ORG!F167,"")</f>
        <v/>
      </c>
      <c r="C154" s="152"/>
      <c r="D154" s="152" t="str">
        <f>IF(AA_ORG!L167&lt;&gt;"",AA_ORG!L167,"")</f>
        <v/>
      </c>
      <c r="E154" s="153" t="str">
        <f>IF(AA_ORG!K167&lt;&gt;"",AA_ORG!K167,"")</f>
        <v/>
      </c>
      <c r="G154" s="160" t="str">
        <f t="shared" si="4"/>
        <v/>
      </c>
      <c r="H154" s="53">
        <f t="shared" si="5"/>
        <v>0</v>
      </c>
    </row>
    <row r="155" spans="1:8" x14ac:dyDescent="0.25">
      <c r="A155" s="151" t="str">
        <f>IF(AA_ORG!B168&lt;&gt;"",AA_ORG!B168,IF(AA_ORG!C168&lt;&gt;"",CONCATENATE(AA_ORG!$B$6,AA_ORG!C168),IF(AA_ORG!D168&lt;&gt;"",CONCATENATE(AA_ORG!$B$6,AA_ORG!$B$7,AA_ORG!D168),CONCATENATE(AA_ORG!$B$6,AA_ORG!$B$7,AA_ORG!$B$8,AA_ORG!E168))))</f>
        <v xml:space="preserve">                          </v>
      </c>
      <c r="B155" s="152" t="str">
        <f>IF(AA_ORG!F168&lt;&gt;"",AA_ORG!F168,"")</f>
        <v/>
      </c>
      <c r="C155" s="152"/>
      <c r="D155" s="152" t="str">
        <f>IF(AA_ORG!L168&lt;&gt;"",AA_ORG!L168,"")</f>
        <v/>
      </c>
      <c r="E155" s="153" t="str">
        <f>IF(AA_ORG!K168&lt;&gt;"",AA_ORG!K168,"")</f>
        <v/>
      </c>
      <c r="G155" s="160" t="str">
        <f t="shared" si="4"/>
        <v/>
      </c>
      <c r="H155" s="53">
        <f t="shared" si="5"/>
        <v>0</v>
      </c>
    </row>
    <row r="156" spans="1:8" x14ac:dyDescent="0.25">
      <c r="A156" s="151" t="str">
        <f>IF(AA_ORG!B169&lt;&gt;"",AA_ORG!B169,IF(AA_ORG!C169&lt;&gt;"",CONCATENATE(AA_ORG!$B$6,AA_ORG!C169),IF(AA_ORG!D169&lt;&gt;"",CONCATENATE(AA_ORG!$B$6,AA_ORG!$B$7,AA_ORG!D169),CONCATENATE(AA_ORG!$B$6,AA_ORG!$B$7,AA_ORG!$B$8,AA_ORG!E169))))</f>
        <v xml:space="preserve">                          </v>
      </c>
      <c r="B156" s="152" t="str">
        <f>IF(AA_ORG!F169&lt;&gt;"",AA_ORG!F169,"")</f>
        <v/>
      </c>
      <c r="C156" s="152"/>
      <c r="D156" s="152" t="str">
        <f>IF(AA_ORG!L169&lt;&gt;"",AA_ORG!L169,"")</f>
        <v/>
      </c>
      <c r="E156" s="153" t="str">
        <f>IF(AA_ORG!K169&lt;&gt;"",AA_ORG!K169,"")</f>
        <v/>
      </c>
      <c r="G156" s="160" t="str">
        <f t="shared" si="4"/>
        <v/>
      </c>
      <c r="H156" s="53">
        <f t="shared" si="5"/>
        <v>0</v>
      </c>
    </row>
    <row r="157" spans="1:8" x14ac:dyDescent="0.25">
      <c r="A157" s="151" t="str">
        <f>IF(AA_ORG!B170&lt;&gt;"",AA_ORG!B170,IF(AA_ORG!C170&lt;&gt;"",CONCATENATE(AA_ORG!$B$6,AA_ORG!C170),IF(AA_ORG!D170&lt;&gt;"",CONCATENATE(AA_ORG!$B$6,AA_ORG!$B$7,AA_ORG!D170),CONCATENATE(AA_ORG!$B$6,AA_ORG!$B$7,AA_ORG!$B$8,AA_ORG!E170))))</f>
        <v xml:space="preserve">                          </v>
      </c>
      <c r="B157" s="152" t="str">
        <f>IF(AA_ORG!F170&lt;&gt;"",AA_ORG!F170,"")</f>
        <v/>
      </c>
      <c r="C157" s="152"/>
      <c r="D157" s="152" t="str">
        <f>IF(AA_ORG!L170&lt;&gt;"",AA_ORG!L170,"")</f>
        <v/>
      </c>
      <c r="E157" s="153" t="str">
        <f>IF(AA_ORG!K170&lt;&gt;"",AA_ORG!K170,"")</f>
        <v/>
      </c>
      <c r="G157" s="160" t="str">
        <f t="shared" si="4"/>
        <v/>
      </c>
      <c r="H157" s="53">
        <f t="shared" si="5"/>
        <v>0</v>
      </c>
    </row>
    <row r="158" spans="1:8" x14ac:dyDescent="0.25">
      <c r="A158" s="151" t="str">
        <f>IF(AA_ORG!B171&lt;&gt;"",AA_ORG!B171,IF(AA_ORG!C171&lt;&gt;"",CONCATENATE(AA_ORG!$B$6,AA_ORG!C171),IF(AA_ORG!D171&lt;&gt;"",CONCATENATE(AA_ORG!$B$6,AA_ORG!$B$7,AA_ORG!D171),CONCATENATE(AA_ORG!$B$6,AA_ORG!$B$7,AA_ORG!$B$8,AA_ORG!E171))))</f>
        <v xml:space="preserve">                          </v>
      </c>
      <c r="B158" s="152" t="str">
        <f>IF(AA_ORG!F171&lt;&gt;"",AA_ORG!F171,"")</f>
        <v/>
      </c>
      <c r="C158" s="152"/>
      <c r="D158" s="152" t="str">
        <f>IF(AA_ORG!L171&lt;&gt;"",AA_ORG!L171,"")</f>
        <v/>
      </c>
      <c r="E158" s="153" t="str">
        <f>IF(AA_ORG!K171&lt;&gt;"",AA_ORG!K171,"")</f>
        <v/>
      </c>
      <c r="G158" s="160" t="str">
        <f t="shared" si="4"/>
        <v/>
      </c>
      <c r="H158" s="53">
        <f t="shared" si="5"/>
        <v>0</v>
      </c>
    </row>
    <row r="159" spans="1:8" x14ac:dyDescent="0.25">
      <c r="A159" s="151" t="str">
        <f>IF(AA_ORG!B172&lt;&gt;"",AA_ORG!B172,IF(AA_ORG!C172&lt;&gt;"",CONCATENATE(AA_ORG!$B$6,AA_ORG!C172),IF(AA_ORG!D172&lt;&gt;"",CONCATENATE(AA_ORG!$B$6,AA_ORG!$B$7,AA_ORG!D172),CONCATENATE(AA_ORG!$B$6,AA_ORG!$B$7,AA_ORG!$B$8,AA_ORG!E172))))</f>
        <v xml:space="preserve">                          </v>
      </c>
      <c r="B159" s="152" t="str">
        <f>IF(AA_ORG!F172&lt;&gt;"",AA_ORG!F172,"")</f>
        <v/>
      </c>
      <c r="C159" s="152"/>
      <c r="D159" s="152" t="str">
        <f>IF(AA_ORG!L172&lt;&gt;"",AA_ORG!L172,"")</f>
        <v/>
      </c>
      <c r="E159" s="153" t="str">
        <f>IF(AA_ORG!K172&lt;&gt;"",AA_ORG!K172,"")</f>
        <v/>
      </c>
      <c r="G159" s="160" t="str">
        <f t="shared" si="4"/>
        <v/>
      </c>
      <c r="H159" s="53">
        <f t="shared" si="5"/>
        <v>0</v>
      </c>
    </row>
    <row r="160" spans="1:8" x14ac:dyDescent="0.25">
      <c r="A160" s="151" t="str">
        <f>IF(AA_ORG!B173&lt;&gt;"",AA_ORG!B173,IF(AA_ORG!C173&lt;&gt;"",CONCATENATE(AA_ORG!$B$6,AA_ORG!C173),IF(AA_ORG!D173&lt;&gt;"",CONCATENATE(AA_ORG!$B$6,AA_ORG!$B$7,AA_ORG!D173),CONCATENATE(AA_ORG!$B$6,AA_ORG!$B$7,AA_ORG!$B$8,AA_ORG!E173))))</f>
        <v xml:space="preserve">                          </v>
      </c>
      <c r="B160" s="152" t="str">
        <f>IF(AA_ORG!F173&lt;&gt;"",AA_ORG!F173,"")</f>
        <v/>
      </c>
      <c r="C160" s="152"/>
      <c r="D160" s="152" t="str">
        <f>IF(AA_ORG!L173&lt;&gt;"",AA_ORG!L173,"")</f>
        <v/>
      </c>
      <c r="E160" s="153" t="str">
        <f>IF(AA_ORG!K173&lt;&gt;"",AA_ORG!K173,"")</f>
        <v/>
      </c>
      <c r="G160" s="160" t="str">
        <f t="shared" si="4"/>
        <v/>
      </c>
      <c r="H160" s="53">
        <f t="shared" si="5"/>
        <v>0</v>
      </c>
    </row>
    <row r="161" spans="1:8" x14ac:dyDescent="0.25">
      <c r="A161" s="151" t="str">
        <f>IF(AA_ORG!B174&lt;&gt;"",AA_ORG!B174,IF(AA_ORG!C174&lt;&gt;"",CONCATENATE(AA_ORG!$B$6,AA_ORG!C174),IF(AA_ORG!D174&lt;&gt;"",CONCATENATE(AA_ORG!$B$6,AA_ORG!$B$7,AA_ORG!D174),CONCATENATE(AA_ORG!$B$6,AA_ORG!$B$7,AA_ORG!$B$8,AA_ORG!E174))))</f>
        <v xml:space="preserve">                          </v>
      </c>
      <c r="B161" s="152" t="str">
        <f>IF(AA_ORG!F174&lt;&gt;"",AA_ORG!F174,"")</f>
        <v/>
      </c>
      <c r="C161" s="152"/>
      <c r="D161" s="152" t="str">
        <f>IF(AA_ORG!L174&lt;&gt;"",AA_ORG!L174,"")</f>
        <v/>
      </c>
      <c r="E161" s="153" t="str">
        <f>IF(AA_ORG!K174&lt;&gt;"",AA_ORG!K174,"")</f>
        <v/>
      </c>
      <c r="G161" s="160" t="str">
        <f t="shared" si="4"/>
        <v/>
      </c>
      <c r="H161" s="53">
        <f t="shared" si="5"/>
        <v>0</v>
      </c>
    </row>
    <row r="162" spans="1:8" x14ac:dyDescent="0.25">
      <c r="A162" s="151" t="str">
        <f>IF(AA_ORG!B175&lt;&gt;"",AA_ORG!B175,IF(AA_ORG!C175&lt;&gt;"",CONCATENATE(AA_ORG!$B$6,AA_ORG!C175),IF(AA_ORG!D175&lt;&gt;"",CONCATENATE(AA_ORG!$B$6,AA_ORG!$B$7,AA_ORG!D175),CONCATENATE(AA_ORG!$B$6,AA_ORG!$B$7,AA_ORG!$B$8,AA_ORG!E175))))</f>
        <v xml:space="preserve">                          </v>
      </c>
      <c r="B162" s="152" t="str">
        <f>IF(AA_ORG!F175&lt;&gt;"",AA_ORG!F175,"")</f>
        <v/>
      </c>
      <c r="C162" s="152"/>
      <c r="D162" s="152" t="str">
        <f>IF(AA_ORG!L175&lt;&gt;"",AA_ORG!L175,"")</f>
        <v/>
      </c>
      <c r="E162" s="153" t="str">
        <f>IF(AA_ORG!K175&lt;&gt;"",AA_ORG!K175,"")</f>
        <v/>
      </c>
      <c r="G162" s="160" t="str">
        <f t="shared" si="4"/>
        <v/>
      </c>
      <c r="H162" s="53">
        <f t="shared" si="5"/>
        <v>0</v>
      </c>
    </row>
    <row r="163" spans="1:8" x14ac:dyDescent="0.25">
      <c r="A163" s="151" t="str">
        <f>IF(AA_ORG!B176&lt;&gt;"",AA_ORG!B176,IF(AA_ORG!C176&lt;&gt;"",CONCATENATE(AA_ORG!$B$6,AA_ORG!C176),IF(AA_ORG!D176&lt;&gt;"",CONCATENATE(AA_ORG!$B$6,AA_ORG!$B$7,AA_ORG!D176),CONCATENATE(AA_ORG!$B$6,AA_ORG!$B$7,AA_ORG!$B$8,AA_ORG!E176))))</f>
        <v xml:space="preserve">                          </v>
      </c>
      <c r="B163" s="152" t="str">
        <f>IF(AA_ORG!F176&lt;&gt;"",AA_ORG!F176,"")</f>
        <v/>
      </c>
      <c r="C163" s="152"/>
      <c r="D163" s="152" t="str">
        <f>IF(AA_ORG!L176&lt;&gt;"",AA_ORG!L176,"")</f>
        <v/>
      </c>
      <c r="E163" s="153" t="str">
        <f>IF(AA_ORG!K176&lt;&gt;"",AA_ORG!K176,"")</f>
        <v/>
      </c>
      <c r="G163" s="160" t="str">
        <f t="shared" si="4"/>
        <v/>
      </c>
      <c r="H163" s="53">
        <f t="shared" si="5"/>
        <v>0</v>
      </c>
    </row>
    <row r="164" spans="1:8" x14ac:dyDescent="0.25">
      <c r="A164" s="151" t="str">
        <f>IF(AA_ORG!B177&lt;&gt;"",AA_ORG!B177,IF(AA_ORG!C177&lt;&gt;"",CONCATENATE(AA_ORG!$B$6,AA_ORG!C177),IF(AA_ORG!D177&lt;&gt;"",CONCATENATE(AA_ORG!$B$6,AA_ORG!$B$7,AA_ORG!D177),CONCATENATE(AA_ORG!$B$6,AA_ORG!$B$7,AA_ORG!$B$8,AA_ORG!E177))))</f>
        <v xml:space="preserve">                          </v>
      </c>
      <c r="B164" s="152" t="str">
        <f>IF(AA_ORG!F177&lt;&gt;"",AA_ORG!F177,"")</f>
        <v/>
      </c>
      <c r="C164" s="152"/>
      <c r="D164" s="152" t="str">
        <f>IF(AA_ORG!L177&lt;&gt;"",AA_ORG!L177,"")</f>
        <v/>
      </c>
      <c r="E164" s="153" t="str">
        <f>IF(AA_ORG!K177&lt;&gt;"",AA_ORG!K177,"")</f>
        <v/>
      </c>
      <c r="G164" s="160" t="str">
        <f t="shared" si="4"/>
        <v/>
      </c>
      <c r="H164" s="53">
        <f t="shared" si="5"/>
        <v>0</v>
      </c>
    </row>
    <row r="165" spans="1:8" x14ac:dyDescent="0.25">
      <c r="A165" s="151" t="str">
        <f>IF(AA_ORG!B178&lt;&gt;"",AA_ORG!B178,IF(AA_ORG!C178&lt;&gt;"",CONCATENATE(AA_ORG!$B$6,AA_ORG!C178),IF(AA_ORG!D178&lt;&gt;"",CONCATENATE(AA_ORG!$B$6,AA_ORG!$B$7,AA_ORG!D178),CONCATENATE(AA_ORG!$B$6,AA_ORG!$B$7,AA_ORG!$B$8,AA_ORG!E178))))</f>
        <v xml:space="preserve">                          </v>
      </c>
      <c r="B165" s="152" t="str">
        <f>IF(AA_ORG!F178&lt;&gt;"",AA_ORG!F178,"")</f>
        <v/>
      </c>
      <c r="C165" s="152"/>
      <c r="D165" s="152" t="str">
        <f>IF(AA_ORG!L178&lt;&gt;"",AA_ORG!L178,"")</f>
        <v/>
      </c>
      <c r="E165" s="153" t="str">
        <f>IF(AA_ORG!K178&lt;&gt;"",AA_ORG!K178,"")</f>
        <v/>
      </c>
      <c r="G165" s="160" t="str">
        <f t="shared" si="4"/>
        <v/>
      </c>
      <c r="H165" s="53">
        <f t="shared" si="5"/>
        <v>0</v>
      </c>
    </row>
    <row r="166" spans="1:8" x14ac:dyDescent="0.25">
      <c r="A166" s="151" t="str">
        <f>IF(AA_ORG!B179&lt;&gt;"",AA_ORG!B179,IF(AA_ORG!C179&lt;&gt;"",CONCATENATE(AA_ORG!$B$6,AA_ORG!C179),IF(AA_ORG!D179&lt;&gt;"",CONCATENATE(AA_ORG!$B$6,AA_ORG!$B$7,AA_ORG!D179),CONCATENATE(AA_ORG!$B$6,AA_ORG!$B$7,AA_ORG!$B$8,AA_ORG!E179))))</f>
        <v xml:space="preserve">                          </v>
      </c>
      <c r="B166" s="152" t="str">
        <f>IF(AA_ORG!F179&lt;&gt;"",AA_ORG!F179,"")</f>
        <v/>
      </c>
      <c r="C166" s="152"/>
      <c r="D166" s="152" t="str">
        <f>IF(AA_ORG!L179&lt;&gt;"",AA_ORG!L179,"")</f>
        <v/>
      </c>
      <c r="E166" s="153" t="str">
        <f>IF(AA_ORG!K179&lt;&gt;"",AA_ORG!K179,"")</f>
        <v/>
      </c>
      <c r="G166" s="160" t="str">
        <f t="shared" si="4"/>
        <v/>
      </c>
      <c r="H166" s="53">
        <f t="shared" si="5"/>
        <v>0</v>
      </c>
    </row>
    <row r="167" spans="1:8" x14ac:dyDescent="0.25">
      <c r="A167" s="151" t="str">
        <f>IF(AA_ORG!B180&lt;&gt;"",AA_ORG!B180,IF(AA_ORG!C180&lt;&gt;"",CONCATENATE(AA_ORG!$B$6,AA_ORG!C180),IF(AA_ORG!D180&lt;&gt;"",CONCATENATE(AA_ORG!$B$6,AA_ORG!$B$7,AA_ORG!D180),CONCATENATE(AA_ORG!$B$6,AA_ORG!$B$7,AA_ORG!$B$8,AA_ORG!E180))))</f>
        <v xml:space="preserve">                          </v>
      </c>
      <c r="B167" s="152" t="str">
        <f>IF(AA_ORG!F180&lt;&gt;"",AA_ORG!F180,"")</f>
        <v/>
      </c>
      <c r="C167" s="152"/>
      <c r="D167" s="152" t="str">
        <f>IF(AA_ORG!L180&lt;&gt;"",AA_ORG!L180,"")</f>
        <v/>
      </c>
      <c r="E167" s="153" t="str">
        <f>IF(AA_ORG!K180&lt;&gt;"",AA_ORG!K180,"")</f>
        <v/>
      </c>
      <c r="G167" s="160" t="str">
        <f t="shared" si="4"/>
        <v/>
      </c>
      <c r="H167" s="53">
        <f t="shared" si="5"/>
        <v>0</v>
      </c>
    </row>
    <row r="168" spans="1:8" x14ac:dyDescent="0.25">
      <c r="A168" s="151" t="str">
        <f>IF(AA_ORG!B181&lt;&gt;"",AA_ORG!B181,IF(AA_ORG!C181&lt;&gt;"",CONCATENATE(AA_ORG!$B$6,AA_ORG!C181),IF(AA_ORG!D181&lt;&gt;"",CONCATENATE(AA_ORG!$B$6,AA_ORG!$B$7,AA_ORG!D181),CONCATENATE(AA_ORG!$B$6,AA_ORG!$B$7,AA_ORG!$B$8,AA_ORG!E181))))</f>
        <v xml:space="preserve">                          </v>
      </c>
      <c r="B168" s="152" t="str">
        <f>IF(AA_ORG!F181&lt;&gt;"",AA_ORG!F181,"")</f>
        <v/>
      </c>
      <c r="C168" s="152"/>
      <c r="D168" s="152" t="str">
        <f>IF(AA_ORG!L181&lt;&gt;"",AA_ORG!L181,"")</f>
        <v/>
      </c>
      <c r="E168" s="153" t="str">
        <f>IF(AA_ORG!K181&lt;&gt;"",AA_ORG!K181,"")</f>
        <v/>
      </c>
      <c r="G168" s="160" t="str">
        <f t="shared" si="4"/>
        <v/>
      </c>
      <c r="H168" s="53">
        <f t="shared" si="5"/>
        <v>0</v>
      </c>
    </row>
    <row r="169" spans="1:8" x14ac:dyDescent="0.25">
      <c r="A169" s="151" t="str">
        <f>IF(AA_ORG!B182&lt;&gt;"",AA_ORG!B182,IF(AA_ORG!C182&lt;&gt;"",CONCATENATE(AA_ORG!$B$6,AA_ORG!C182),IF(AA_ORG!D182&lt;&gt;"",CONCATENATE(AA_ORG!$B$6,AA_ORG!$B$7,AA_ORG!D182),CONCATENATE(AA_ORG!$B$6,AA_ORG!$B$7,AA_ORG!$B$8,AA_ORG!E182))))</f>
        <v xml:space="preserve">                          </v>
      </c>
      <c r="B169" s="152" t="str">
        <f>IF(AA_ORG!F182&lt;&gt;"",AA_ORG!F182,"")</f>
        <v/>
      </c>
      <c r="C169" s="152"/>
      <c r="D169" s="152" t="str">
        <f>IF(AA_ORG!L182&lt;&gt;"",AA_ORG!L182,"")</f>
        <v/>
      </c>
      <c r="E169" s="153" t="str">
        <f>IF(AA_ORG!K182&lt;&gt;"",AA_ORG!K182,"")</f>
        <v/>
      </c>
      <c r="G169" s="160" t="str">
        <f t="shared" si="4"/>
        <v/>
      </c>
      <c r="H169" s="53">
        <f t="shared" si="5"/>
        <v>0</v>
      </c>
    </row>
    <row r="170" spans="1:8" x14ac:dyDescent="0.25">
      <c r="A170" s="151" t="str">
        <f>IF(AA_ORG!B183&lt;&gt;"",AA_ORG!B183,IF(AA_ORG!C183&lt;&gt;"",CONCATENATE(AA_ORG!$B$6,AA_ORG!C183),IF(AA_ORG!D183&lt;&gt;"",CONCATENATE(AA_ORG!$B$6,AA_ORG!$B$7,AA_ORG!D183),CONCATENATE(AA_ORG!$B$6,AA_ORG!$B$7,AA_ORG!$B$8,AA_ORG!E183))))</f>
        <v xml:space="preserve">                          </v>
      </c>
      <c r="B170" s="152" t="str">
        <f>IF(AA_ORG!F183&lt;&gt;"",AA_ORG!F183,"")</f>
        <v/>
      </c>
      <c r="C170" s="152"/>
      <c r="D170" s="152" t="str">
        <f>IF(AA_ORG!L183&lt;&gt;"",AA_ORG!L183,"")</f>
        <v/>
      </c>
      <c r="E170" s="153" t="str">
        <f>IF(AA_ORG!K183&lt;&gt;"",AA_ORG!K183,"")</f>
        <v/>
      </c>
      <c r="G170" s="160" t="str">
        <f t="shared" si="4"/>
        <v/>
      </c>
      <c r="H170" s="53">
        <f t="shared" si="5"/>
        <v>0</v>
      </c>
    </row>
    <row r="171" spans="1:8" x14ac:dyDescent="0.25">
      <c r="A171" s="151" t="str">
        <f>IF(AA_ORG!B184&lt;&gt;"",AA_ORG!B184,IF(AA_ORG!C184&lt;&gt;"",CONCATENATE(AA_ORG!$B$6,AA_ORG!C184),IF(AA_ORG!D184&lt;&gt;"",CONCATENATE(AA_ORG!$B$6,AA_ORG!$B$7,AA_ORG!D184),CONCATENATE(AA_ORG!$B$6,AA_ORG!$B$7,AA_ORG!$B$8,AA_ORG!E184))))</f>
        <v xml:space="preserve">                          </v>
      </c>
      <c r="B171" s="152" t="str">
        <f>IF(AA_ORG!F184&lt;&gt;"",AA_ORG!F184,"")</f>
        <v/>
      </c>
      <c r="C171" s="152"/>
      <c r="D171" s="152" t="str">
        <f>IF(AA_ORG!L184&lt;&gt;"",AA_ORG!L184,"")</f>
        <v/>
      </c>
      <c r="E171" s="153" t="str">
        <f>IF(AA_ORG!K184&lt;&gt;"",AA_ORG!K184,"")</f>
        <v/>
      </c>
      <c r="G171" s="160" t="str">
        <f t="shared" si="4"/>
        <v/>
      </c>
      <c r="H171" s="53">
        <f t="shared" si="5"/>
        <v>0</v>
      </c>
    </row>
    <row r="172" spans="1:8" x14ac:dyDescent="0.25">
      <c r="A172" s="151" t="str">
        <f>IF(AA_ORG!B185&lt;&gt;"",AA_ORG!B185,IF(AA_ORG!C185&lt;&gt;"",CONCATENATE(AA_ORG!$B$6,AA_ORG!C185),IF(AA_ORG!D185&lt;&gt;"",CONCATENATE(AA_ORG!$B$6,AA_ORG!$B$7,AA_ORG!D185),CONCATENATE(AA_ORG!$B$6,AA_ORG!$B$7,AA_ORG!$B$8,AA_ORG!E185))))</f>
        <v xml:space="preserve">                          </v>
      </c>
      <c r="B172" s="152" t="str">
        <f>IF(AA_ORG!F185&lt;&gt;"",AA_ORG!F185,"")</f>
        <v/>
      </c>
      <c r="C172" s="152"/>
      <c r="D172" s="152" t="str">
        <f>IF(AA_ORG!L185&lt;&gt;"",AA_ORG!L185,"")</f>
        <v/>
      </c>
      <c r="E172" s="153" t="str">
        <f>IF(AA_ORG!K185&lt;&gt;"",AA_ORG!K185,"")</f>
        <v/>
      </c>
      <c r="G172" s="160" t="str">
        <f t="shared" si="4"/>
        <v/>
      </c>
      <c r="H172" s="53">
        <f t="shared" si="5"/>
        <v>0</v>
      </c>
    </row>
    <row r="173" spans="1:8" x14ac:dyDescent="0.25">
      <c r="A173" s="151" t="str">
        <f>IF(AA_ORG!B186&lt;&gt;"",AA_ORG!B186,IF(AA_ORG!C186&lt;&gt;"",CONCATENATE(AA_ORG!$B$6,AA_ORG!C186),IF(AA_ORG!D186&lt;&gt;"",CONCATENATE(AA_ORG!$B$6,AA_ORG!$B$7,AA_ORG!D186),CONCATENATE(AA_ORG!$B$6,AA_ORG!$B$7,AA_ORG!$B$8,AA_ORG!E186))))</f>
        <v xml:space="preserve">                          </v>
      </c>
      <c r="B173" s="152" t="str">
        <f>IF(AA_ORG!F186&lt;&gt;"",AA_ORG!F186,"")</f>
        <v/>
      </c>
      <c r="C173" s="152"/>
      <c r="D173" s="152" t="str">
        <f>IF(AA_ORG!L186&lt;&gt;"",AA_ORG!L186,"")</f>
        <v/>
      </c>
      <c r="E173" s="153" t="str">
        <f>IF(AA_ORG!K186&lt;&gt;"",AA_ORG!K186,"")</f>
        <v/>
      </c>
      <c r="G173" s="160" t="str">
        <f t="shared" si="4"/>
        <v/>
      </c>
      <c r="H173" s="53">
        <f t="shared" si="5"/>
        <v>0</v>
      </c>
    </row>
    <row r="174" spans="1:8" x14ac:dyDescent="0.25">
      <c r="A174" s="151" t="str">
        <f>IF(AA_ORG!B187&lt;&gt;"",AA_ORG!B187,IF(AA_ORG!C187&lt;&gt;"",CONCATENATE(AA_ORG!$B$6,AA_ORG!C187),IF(AA_ORG!D187&lt;&gt;"",CONCATENATE(AA_ORG!$B$6,AA_ORG!$B$7,AA_ORG!D187),CONCATENATE(AA_ORG!$B$6,AA_ORG!$B$7,AA_ORG!$B$8,AA_ORG!E187))))</f>
        <v xml:space="preserve">                          </v>
      </c>
      <c r="B174" s="152" t="str">
        <f>IF(AA_ORG!F187&lt;&gt;"",AA_ORG!F187,"")</f>
        <v/>
      </c>
      <c r="C174" s="152"/>
      <c r="D174" s="152" t="str">
        <f>IF(AA_ORG!L187&lt;&gt;"",AA_ORG!L187,"")</f>
        <v/>
      </c>
      <c r="E174" s="153" t="str">
        <f>IF(AA_ORG!K187&lt;&gt;"",AA_ORG!K187,"")</f>
        <v/>
      </c>
      <c r="G174" s="160" t="str">
        <f t="shared" si="4"/>
        <v/>
      </c>
      <c r="H174" s="53">
        <f t="shared" si="5"/>
        <v>0</v>
      </c>
    </row>
    <row r="175" spans="1:8" x14ac:dyDescent="0.25">
      <c r="A175" s="151" t="str">
        <f>IF(AA_ORG!B188&lt;&gt;"",AA_ORG!B188,IF(AA_ORG!C188&lt;&gt;"",CONCATENATE(AA_ORG!$B$6,AA_ORG!C188),IF(AA_ORG!D188&lt;&gt;"",CONCATENATE(AA_ORG!$B$6,AA_ORG!$B$7,AA_ORG!D188),CONCATENATE(AA_ORG!$B$6,AA_ORG!$B$7,AA_ORG!$B$8,AA_ORG!E188))))</f>
        <v xml:space="preserve">                          </v>
      </c>
      <c r="B175" s="152" t="str">
        <f>IF(AA_ORG!F188&lt;&gt;"",AA_ORG!F188,"")</f>
        <v/>
      </c>
      <c r="C175" s="152"/>
      <c r="D175" s="152" t="str">
        <f>IF(AA_ORG!L188&lt;&gt;"",AA_ORG!L188,"")</f>
        <v/>
      </c>
      <c r="E175" s="153" t="str">
        <f>IF(AA_ORG!K188&lt;&gt;"",AA_ORG!K188,"")</f>
        <v/>
      </c>
      <c r="G175" s="160" t="str">
        <f t="shared" si="4"/>
        <v/>
      </c>
      <c r="H175" s="53">
        <f t="shared" si="5"/>
        <v>0</v>
      </c>
    </row>
    <row r="176" spans="1:8" x14ac:dyDescent="0.25">
      <c r="A176" s="151" t="str">
        <f>IF(AA_ORG!B189&lt;&gt;"",AA_ORG!B189,IF(AA_ORG!C189&lt;&gt;"",CONCATENATE(AA_ORG!$B$6,AA_ORG!C189),IF(AA_ORG!D189&lt;&gt;"",CONCATENATE(AA_ORG!$B$6,AA_ORG!$B$7,AA_ORG!D189),CONCATENATE(AA_ORG!$B$6,AA_ORG!$B$7,AA_ORG!$B$8,AA_ORG!E189))))</f>
        <v xml:space="preserve">                          </v>
      </c>
      <c r="B176" s="152" t="str">
        <f>IF(AA_ORG!F189&lt;&gt;"",AA_ORG!F189,"")</f>
        <v/>
      </c>
      <c r="C176" s="152"/>
      <c r="D176" s="152" t="str">
        <f>IF(AA_ORG!L189&lt;&gt;"",AA_ORG!L189,"")</f>
        <v/>
      </c>
      <c r="E176" s="153" t="str">
        <f>IF(AA_ORG!K189&lt;&gt;"",AA_ORG!K189,"")</f>
        <v/>
      </c>
      <c r="G176" s="160" t="str">
        <f t="shared" si="4"/>
        <v/>
      </c>
      <c r="H176" s="53">
        <f t="shared" si="5"/>
        <v>0</v>
      </c>
    </row>
    <row r="177" spans="1:8" x14ac:dyDescent="0.25">
      <c r="A177" s="151" t="str">
        <f>IF(AA_ORG!B190&lt;&gt;"",AA_ORG!B190,IF(AA_ORG!C190&lt;&gt;"",CONCATENATE(AA_ORG!$B$6,AA_ORG!C190),IF(AA_ORG!D190&lt;&gt;"",CONCATENATE(AA_ORG!$B$6,AA_ORG!$B$7,AA_ORG!D190),CONCATENATE(AA_ORG!$B$6,AA_ORG!$B$7,AA_ORG!$B$8,AA_ORG!E190))))</f>
        <v xml:space="preserve">                          </v>
      </c>
      <c r="B177" s="152" t="str">
        <f>IF(AA_ORG!F190&lt;&gt;"",AA_ORG!F190,"")</f>
        <v/>
      </c>
      <c r="C177" s="152"/>
      <c r="D177" s="152" t="str">
        <f>IF(AA_ORG!L190&lt;&gt;"",AA_ORG!L190,"")</f>
        <v/>
      </c>
      <c r="E177" s="153" t="str">
        <f>IF(AA_ORG!K190&lt;&gt;"",AA_ORG!K190,"")</f>
        <v/>
      </c>
      <c r="G177" s="160" t="str">
        <f t="shared" si="4"/>
        <v/>
      </c>
      <c r="H177" s="53">
        <f t="shared" si="5"/>
        <v>0</v>
      </c>
    </row>
    <row r="178" spans="1:8" x14ac:dyDescent="0.25">
      <c r="A178" s="151" t="str">
        <f>IF(AA_ORG!B191&lt;&gt;"",AA_ORG!B191,IF(AA_ORG!C191&lt;&gt;"",CONCATENATE(AA_ORG!$B$6,AA_ORG!C191),IF(AA_ORG!D191&lt;&gt;"",CONCATENATE(AA_ORG!$B$6,AA_ORG!$B$7,AA_ORG!D191),CONCATENATE(AA_ORG!$B$6,AA_ORG!$B$7,AA_ORG!$B$8,AA_ORG!E191))))</f>
        <v xml:space="preserve">                          </v>
      </c>
      <c r="B178" s="152" t="str">
        <f>IF(AA_ORG!F191&lt;&gt;"",AA_ORG!F191,"")</f>
        <v/>
      </c>
      <c r="C178" s="152"/>
      <c r="D178" s="152" t="str">
        <f>IF(AA_ORG!L191&lt;&gt;"",AA_ORG!L191,"")</f>
        <v/>
      </c>
      <c r="E178" s="153" t="str">
        <f>IF(AA_ORG!K191&lt;&gt;"",AA_ORG!K191,"")</f>
        <v/>
      </c>
      <c r="G178" s="160" t="str">
        <f t="shared" si="4"/>
        <v/>
      </c>
      <c r="H178" s="53">
        <f t="shared" si="5"/>
        <v>0</v>
      </c>
    </row>
    <row r="179" spans="1:8" x14ac:dyDescent="0.25">
      <c r="A179" s="151" t="str">
        <f>IF(AA_ORG!B192&lt;&gt;"",AA_ORG!B192,IF(AA_ORG!C192&lt;&gt;"",CONCATENATE(AA_ORG!$B$6,AA_ORG!C192),IF(AA_ORG!D192&lt;&gt;"",CONCATENATE(AA_ORG!$B$6,AA_ORG!$B$7,AA_ORG!D192),CONCATENATE(AA_ORG!$B$6,AA_ORG!$B$7,AA_ORG!$B$8,AA_ORG!E192))))</f>
        <v xml:space="preserve">                          </v>
      </c>
      <c r="B179" s="152" t="str">
        <f>IF(AA_ORG!F192&lt;&gt;"",AA_ORG!F192,"")</f>
        <v/>
      </c>
      <c r="C179" s="152"/>
      <c r="D179" s="152" t="str">
        <f>IF(AA_ORG!L192&lt;&gt;"",AA_ORG!L192,"")</f>
        <v/>
      </c>
      <c r="E179" s="153" t="str">
        <f>IF(AA_ORG!K192&lt;&gt;"",AA_ORG!K192,"")</f>
        <v/>
      </c>
      <c r="G179" s="160" t="str">
        <f t="shared" si="4"/>
        <v/>
      </c>
      <c r="H179" s="53">
        <f t="shared" si="5"/>
        <v>0</v>
      </c>
    </row>
    <row r="180" spans="1:8" x14ac:dyDescent="0.25">
      <c r="A180" s="151" t="str">
        <f>IF(AA_ORG!B193&lt;&gt;"",AA_ORG!B193,IF(AA_ORG!C193&lt;&gt;"",CONCATENATE(AA_ORG!$B$6,AA_ORG!C193),IF(AA_ORG!D193&lt;&gt;"",CONCATENATE(AA_ORG!$B$6,AA_ORG!$B$7,AA_ORG!D193),CONCATENATE(AA_ORG!$B$6,AA_ORG!$B$7,AA_ORG!$B$8,AA_ORG!E193))))</f>
        <v xml:space="preserve">                          </v>
      </c>
      <c r="B180" s="152" t="str">
        <f>IF(AA_ORG!F193&lt;&gt;"",AA_ORG!F193,"")</f>
        <v/>
      </c>
      <c r="C180" s="152"/>
      <c r="D180" s="152" t="str">
        <f>IF(AA_ORG!L193&lt;&gt;"",AA_ORG!L193,"")</f>
        <v/>
      </c>
      <c r="E180" s="153" t="str">
        <f>IF(AA_ORG!K193&lt;&gt;"",AA_ORG!K193,"")</f>
        <v/>
      </c>
      <c r="G180" s="160" t="str">
        <f t="shared" si="4"/>
        <v/>
      </c>
      <c r="H180" s="53">
        <f t="shared" si="5"/>
        <v>0</v>
      </c>
    </row>
    <row r="181" spans="1:8" x14ac:dyDescent="0.25">
      <c r="A181" s="151" t="str">
        <f>IF(AA_ORG!B194&lt;&gt;"",AA_ORG!B194,IF(AA_ORG!C194&lt;&gt;"",CONCATENATE(AA_ORG!$B$6,AA_ORG!C194),IF(AA_ORG!D194&lt;&gt;"",CONCATENATE(AA_ORG!$B$6,AA_ORG!$B$7,AA_ORG!D194),CONCATENATE(AA_ORG!$B$6,AA_ORG!$B$7,AA_ORG!$B$8,AA_ORG!E194))))</f>
        <v xml:space="preserve">                          </v>
      </c>
      <c r="B181" s="152" t="str">
        <f>IF(AA_ORG!F194&lt;&gt;"",AA_ORG!F194,"")</f>
        <v/>
      </c>
      <c r="C181" s="152"/>
      <c r="D181" s="152" t="str">
        <f>IF(AA_ORG!L194&lt;&gt;"",AA_ORG!L194,"")</f>
        <v/>
      </c>
      <c r="E181" s="153" t="str">
        <f>IF(AA_ORG!K194&lt;&gt;"",AA_ORG!K194,"")</f>
        <v/>
      </c>
      <c r="G181" s="160" t="str">
        <f t="shared" si="4"/>
        <v/>
      </c>
      <c r="H181" s="53">
        <f t="shared" si="5"/>
        <v>0</v>
      </c>
    </row>
    <row r="182" spans="1:8" x14ac:dyDescent="0.25">
      <c r="A182" s="151" t="str">
        <f>IF(AA_ORG!B195&lt;&gt;"",AA_ORG!B195,IF(AA_ORG!C195&lt;&gt;"",CONCATENATE(AA_ORG!$B$6,AA_ORG!C195),IF(AA_ORG!D195&lt;&gt;"",CONCATENATE(AA_ORG!$B$6,AA_ORG!$B$7,AA_ORG!D195),CONCATENATE(AA_ORG!$B$6,AA_ORG!$B$7,AA_ORG!$B$8,AA_ORG!E195))))</f>
        <v xml:space="preserve">                          </v>
      </c>
      <c r="B182" s="152" t="str">
        <f>IF(AA_ORG!F195&lt;&gt;"",AA_ORG!F195,"")</f>
        <v/>
      </c>
      <c r="C182" s="152"/>
      <c r="D182" s="152" t="str">
        <f>IF(AA_ORG!L195&lt;&gt;"",AA_ORG!L195,"")</f>
        <v/>
      </c>
      <c r="E182" s="153" t="str">
        <f>IF(AA_ORG!K195&lt;&gt;"",AA_ORG!K195,"")</f>
        <v/>
      </c>
      <c r="G182" s="160" t="str">
        <f t="shared" si="4"/>
        <v/>
      </c>
      <c r="H182" s="53">
        <f t="shared" si="5"/>
        <v>0</v>
      </c>
    </row>
    <row r="183" spans="1:8" x14ac:dyDescent="0.25">
      <c r="A183" s="151" t="str">
        <f>IF(AA_ORG!B196&lt;&gt;"",AA_ORG!B196,IF(AA_ORG!C196&lt;&gt;"",CONCATENATE(AA_ORG!$B$6,AA_ORG!C196),IF(AA_ORG!D196&lt;&gt;"",CONCATENATE(AA_ORG!$B$6,AA_ORG!$B$7,AA_ORG!D196),CONCATENATE(AA_ORG!$B$6,AA_ORG!$B$7,AA_ORG!$B$8,AA_ORG!E196))))</f>
        <v xml:space="preserve">                          </v>
      </c>
      <c r="B183" s="152" t="str">
        <f>IF(AA_ORG!F196&lt;&gt;"",AA_ORG!F196,"")</f>
        <v/>
      </c>
      <c r="C183" s="152"/>
      <c r="D183" s="152" t="str">
        <f>IF(AA_ORG!L196&lt;&gt;"",AA_ORG!L196,"")</f>
        <v/>
      </c>
      <c r="E183" s="153" t="str">
        <f>IF(AA_ORG!K196&lt;&gt;"",AA_ORG!K196,"")</f>
        <v/>
      </c>
      <c r="G183" s="160" t="str">
        <f t="shared" si="4"/>
        <v/>
      </c>
      <c r="H183" s="53">
        <f t="shared" si="5"/>
        <v>0</v>
      </c>
    </row>
    <row r="184" spans="1:8" x14ac:dyDescent="0.25">
      <c r="A184" s="151" t="str">
        <f>IF(AA_ORG!B197&lt;&gt;"",AA_ORG!B197,IF(AA_ORG!C197&lt;&gt;"",CONCATENATE(AA_ORG!$B$6,AA_ORG!C197),IF(AA_ORG!D197&lt;&gt;"",CONCATENATE(AA_ORG!$B$6,AA_ORG!$B$7,AA_ORG!D197),CONCATENATE(AA_ORG!$B$6,AA_ORG!$B$7,AA_ORG!$B$8,AA_ORG!E197))))</f>
        <v xml:space="preserve">                          </v>
      </c>
      <c r="B184" s="152" t="str">
        <f>IF(AA_ORG!F197&lt;&gt;"",AA_ORG!F197,"")</f>
        <v/>
      </c>
      <c r="C184" s="152"/>
      <c r="D184" s="152" t="str">
        <f>IF(AA_ORG!L197&lt;&gt;"",AA_ORG!L197,"")</f>
        <v/>
      </c>
      <c r="E184" s="153" t="str">
        <f>IF(AA_ORG!K197&lt;&gt;"",AA_ORG!K197,"")</f>
        <v/>
      </c>
      <c r="G184" s="160" t="str">
        <f t="shared" si="4"/>
        <v/>
      </c>
      <c r="H184" s="53">
        <f t="shared" si="5"/>
        <v>0</v>
      </c>
    </row>
    <row r="185" spans="1:8" x14ac:dyDescent="0.25">
      <c r="A185" s="151" t="str">
        <f>IF(AA_ORG!B198&lt;&gt;"",AA_ORG!B198,IF(AA_ORG!C198&lt;&gt;"",CONCATENATE(AA_ORG!$B$6,AA_ORG!C198),IF(AA_ORG!D198&lt;&gt;"",CONCATENATE(AA_ORG!$B$6,AA_ORG!$B$7,AA_ORG!D198),CONCATENATE(AA_ORG!$B$6,AA_ORG!$B$7,AA_ORG!$B$8,AA_ORG!E198))))</f>
        <v xml:space="preserve">                          </v>
      </c>
      <c r="B185" s="152" t="str">
        <f>IF(AA_ORG!F198&lt;&gt;"",AA_ORG!F198,"")</f>
        <v/>
      </c>
      <c r="C185" s="152"/>
      <c r="D185" s="152" t="str">
        <f>IF(AA_ORG!L198&lt;&gt;"",AA_ORG!L198,"")</f>
        <v/>
      </c>
      <c r="E185" s="153" t="str">
        <f>IF(AA_ORG!K198&lt;&gt;"",AA_ORG!K198,"")</f>
        <v/>
      </c>
      <c r="G185" s="160" t="str">
        <f t="shared" si="4"/>
        <v/>
      </c>
      <c r="H185" s="53">
        <f t="shared" si="5"/>
        <v>0</v>
      </c>
    </row>
    <row r="186" spans="1:8" x14ac:dyDescent="0.25">
      <c r="A186" s="151" t="str">
        <f>IF(AA_ORG!B199&lt;&gt;"",AA_ORG!B199,IF(AA_ORG!C199&lt;&gt;"",CONCATENATE(AA_ORG!$B$6,AA_ORG!C199),IF(AA_ORG!D199&lt;&gt;"",CONCATENATE(AA_ORG!$B$6,AA_ORG!$B$7,AA_ORG!D199),CONCATENATE(AA_ORG!$B$6,AA_ORG!$B$7,AA_ORG!$B$8,AA_ORG!E199))))</f>
        <v xml:space="preserve">                          </v>
      </c>
      <c r="B186" s="152" t="str">
        <f>IF(AA_ORG!F199&lt;&gt;"",AA_ORG!F199,"")</f>
        <v/>
      </c>
      <c r="C186" s="152"/>
      <c r="D186" s="152" t="str">
        <f>IF(AA_ORG!L199&lt;&gt;"",AA_ORG!L199,"")</f>
        <v/>
      </c>
      <c r="E186" s="153" t="str">
        <f>IF(AA_ORG!K199&lt;&gt;"",AA_ORG!K199,"")</f>
        <v/>
      </c>
      <c r="G186" s="160" t="str">
        <f t="shared" si="4"/>
        <v/>
      </c>
      <c r="H186" s="53">
        <f t="shared" si="5"/>
        <v>0</v>
      </c>
    </row>
    <row r="187" spans="1:8" x14ac:dyDescent="0.25">
      <c r="A187" s="151" t="str">
        <f>IF(AA_ORG!B200&lt;&gt;"",AA_ORG!B200,IF(AA_ORG!C200&lt;&gt;"",CONCATENATE(AA_ORG!$B$6,AA_ORG!C200),IF(AA_ORG!D200&lt;&gt;"",CONCATENATE(AA_ORG!$B$6,AA_ORG!$B$7,AA_ORG!D200),CONCATENATE(AA_ORG!$B$6,AA_ORG!$B$7,AA_ORG!$B$8,AA_ORG!E200))))</f>
        <v xml:space="preserve">                          </v>
      </c>
      <c r="B187" s="152" t="str">
        <f>IF(AA_ORG!F200&lt;&gt;"",AA_ORG!F200,"")</f>
        <v/>
      </c>
      <c r="C187" s="152"/>
      <c r="D187" s="152" t="str">
        <f>IF(AA_ORG!L200&lt;&gt;"",AA_ORG!L200,"")</f>
        <v/>
      </c>
      <c r="E187" s="153" t="str">
        <f>IF(AA_ORG!K200&lt;&gt;"",AA_ORG!K200,"")</f>
        <v/>
      </c>
      <c r="G187" s="160" t="str">
        <f t="shared" si="4"/>
        <v/>
      </c>
      <c r="H187" s="53">
        <f t="shared" si="5"/>
        <v>0</v>
      </c>
    </row>
    <row r="188" spans="1:8" x14ac:dyDescent="0.25">
      <c r="A188" s="151" t="str">
        <f>IF(AA_ORG!B201&lt;&gt;"",AA_ORG!B201,IF(AA_ORG!C201&lt;&gt;"",CONCATENATE(AA_ORG!$B$6,AA_ORG!C201),IF(AA_ORG!D201&lt;&gt;"",CONCATENATE(AA_ORG!$B$6,AA_ORG!$B$7,AA_ORG!D201),CONCATENATE(AA_ORG!$B$6,AA_ORG!$B$7,AA_ORG!$B$8,AA_ORG!E201))))</f>
        <v xml:space="preserve">                          </v>
      </c>
      <c r="B188" s="152" t="str">
        <f>IF(AA_ORG!F201&lt;&gt;"",AA_ORG!F201,"")</f>
        <v/>
      </c>
      <c r="C188" s="152"/>
      <c r="D188" s="152" t="str">
        <f>IF(AA_ORG!L201&lt;&gt;"",AA_ORG!L201,"")</f>
        <v/>
      </c>
      <c r="E188" s="153" t="str">
        <f>IF(AA_ORG!K201&lt;&gt;"",AA_ORG!K201,"")</f>
        <v/>
      </c>
      <c r="G188" s="160" t="str">
        <f t="shared" si="4"/>
        <v/>
      </c>
      <c r="H188" s="53">
        <f t="shared" si="5"/>
        <v>0</v>
      </c>
    </row>
    <row r="189" spans="1:8" x14ac:dyDescent="0.25">
      <c r="A189" s="151" t="str">
        <f>IF(AA_ORG!B202&lt;&gt;"",AA_ORG!B202,IF(AA_ORG!C202&lt;&gt;"",CONCATENATE(AA_ORG!$B$6,AA_ORG!C202),IF(AA_ORG!D202&lt;&gt;"",CONCATENATE(AA_ORG!$B$6,AA_ORG!$B$7,AA_ORG!D202),CONCATENATE(AA_ORG!$B$6,AA_ORG!$B$7,AA_ORG!$B$8,AA_ORG!E202))))</f>
        <v xml:space="preserve">                          </v>
      </c>
      <c r="B189" s="152" t="str">
        <f>IF(AA_ORG!F202&lt;&gt;"",AA_ORG!F202,"")</f>
        <v/>
      </c>
      <c r="C189" s="152"/>
      <c r="D189" s="152" t="str">
        <f>IF(AA_ORG!L202&lt;&gt;"",AA_ORG!L202,"")</f>
        <v/>
      </c>
      <c r="E189" s="153" t="str">
        <f>IF(AA_ORG!K202&lt;&gt;"",AA_ORG!K202,"")</f>
        <v/>
      </c>
      <c r="G189" s="160" t="str">
        <f t="shared" si="4"/>
        <v/>
      </c>
      <c r="H189" s="53">
        <f t="shared" si="5"/>
        <v>0</v>
      </c>
    </row>
    <row r="190" spans="1:8" x14ac:dyDescent="0.25">
      <c r="A190" s="151" t="str">
        <f>IF(AA_ORG!B203&lt;&gt;"",AA_ORG!B203,IF(AA_ORG!C203&lt;&gt;"",CONCATENATE(AA_ORG!$B$6,AA_ORG!C203),IF(AA_ORG!D203&lt;&gt;"",CONCATENATE(AA_ORG!$B$6,AA_ORG!$B$7,AA_ORG!D203),CONCATENATE(AA_ORG!$B$6,AA_ORG!$B$7,AA_ORG!$B$8,AA_ORG!E203))))</f>
        <v xml:space="preserve">                          </v>
      </c>
      <c r="B190" s="152" t="str">
        <f>IF(AA_ORG!F203&lt;&gt;"",AA_ORG!F203,"")</f>
        <v/>
      </c>
      <c r="C190" s="152"/>
      <c r="D190" s="152" t="str">
        <f>IF(AA_ORG!L203&lt;&gt;"",AA_ORG!L203,"")</f>
        <v/>
      </c>
      <c r="E190" s="153" t="str">
        <f>IF(AA_ORG!K203&lt;&gt;"",AA_ORG!K203,"")</f>
        <v/>
      </c>
      <c r="G190" s="160" t="str">
        <f t="shared" si="4"/>
        <v/>
      </c>
      <c r="H190" s="53">
        <f t="shared" si="5"/>
        <v>0</v>
      </c>
    </row>
    <row r="191" spans="1:8" x14ac:dyDescent="0.25">
      <c r="A191" s="151" t="str">
        <f>IF(AA_ORG!B204&lt;&gt;"",AA_ORG!B204,IF(AA_ORG!C204&lt;&gt;"",CONCATENATE(AA_ORG!$B$6,AA_ORG!C204),IF(AA_ORG!D204&lt;&gt;"",CONCATENATE(AA_ORG!$B$6,AA_ORG!$B$7,AA_ORG!D204),CONCATENATE(AA_ORG!$B$6,AA_ORG!$B$7,AA_ORG!$B$8,AA_ORG!E204))))</f>
        <v xml:space="preserve">                          </v>
      </c>
      <c r="B191" s="152" t="str">
        <f>IF(AA_ORG!F204&lt;&gt;"",AA_ORG!F204,"")</f>
        <v/>
      </c>
      <c r="C191" s="152"/>
      <c r="D191" s="152" t="str">
        <f>IF(AA_ORG!L204&lt;&gt;"",AA_ORG!L204,"")</f>
        <v/>
      </c>
      <c r="E191" s="153" t="str">
        <f>IF(AA_ORG!K204&lt;&gt;"",AA_ORG!K204,"")</f>
        <v/>
      </c>
      <c r="G191" s="160" t="str">
        <f t="shared" si="4"/>
        <v/>
      </c>
      <c r="H191" s="53">
        <f t="shared" si="5"/>
        <v>0</v>
      </c>
    </row>
    <row r="192" spans="1:8" x14ac:dyDescent="0.25">
      <c r="A192" s="151" t="str">
        <f>IF(AA_ORG!B205&lt;&gt;"",AA_ORG!B205,IF(AA_ORG!C205&lt;&gt;"",CONCATENATE(AA_ORG!$B$6,AA_ORG!C205),IF(AA_ORG!D205&lt;&gt;"",CONCATENATE(AA_ORG!$B$6,AA_ORG!$B$7,AA_ORG!D205),CONCATENATE(AA_ORG!$B$6,AA_ORG!$B$7,AA_ORG!$B$8,AA_ORG!E205))))</f>
        <v xml:space="preserve">                          </v>
      </c>
      <c r="B192" s="152" t="str">
        <f>IF(AA_ORG!F205&lt;&gt;"",AA_ORG!F205,"")</f>
        <v/>
      </c>
      <c r="C192" s="152"/>
      <c r="D192" s="152" t="str">
        <f>IF(AA_ORG!L205&lt;&gt;"",AA_ORG!L205,"")</f>
        <v/>
      </c>
      <c r="E192" s="153" t="str">
        <f>IF(AA_ORG!K205&lt;&gt;"",AA_ORG!K205,"")</f>
        <v/>
      </c>
      <c r="G192" s="160" t="str">
        <f t="shared" si="4"/>
        <v/>
      </c>
      <c r="H192" s="53">
        <f t="shared" si="5"/>
        <v>0</v>
      </c>
    </row>
    <row r="193" spans="1:8" x14ac:dyDescent="0.25">
      <c r="A193" s="151" t="str">
        <f>IF(AA_ORG!B206&lt;&gt;"",AA_ORG!B206,IF(AA_ORG!C206&lt;&gt;"",CONCATENATE(AA_ORG!$B$6,AA_ORG!C206),IF(AA_ORG!D206&lt;&gt;"",CONCATENATE(AA_ORG!$B$6,AA_ORG!$B$7,AA_ORG!D206),CONCATENATE(AA_ORG!$B$6,AA_ORG!$B$7,AA_ORG!$B$8,AA_ORG!E206))))</f>
        <v xml:space="preserve">                          </v>
      </c>
      <c r="B193" s="152" t="str">
        <f>IF(AA_ORG!F206&lt;&gt;"",AA_ORG!F206,"")</f>
        <v/>
      </c>
      <c r="C193" s="152"/>
      <c r="D193" s="152" t="str">
        <f>IF(AA_ORG!L206&lt;&gt;"",AA_ORG!L206,"")</f>
        <v/>
      </c>
      <c r="E193" s="153" t="str">
        <f>IF(AA_ORG!K206&lt;&gt;"",AA_ORG!K206,"")</f>
        <v/>
      </c>
      <c r="G193" s="160" t="str">
        <f t="shared" si="4"/>
        <v/>
      </c>
      <c r="H193" s="53">
        <f t="shared" si="5"/>
        <v>0</v>
      </c>
    </row>
    <row r="194" spans="1:8" x14ac:dyDescent="0.25">
      <c r="A194" s="151" t="str">
        <f>IF(AA_ORG!B207&lt;&gt;"",AA_ORG!B207,IF(AA_ORG!C207&lt;&gt;"",CONCATENATE(AA_ORG!$B$6,AA_ORG!C207),IF(AA_ORG!D207&lt;&gt;"",CONCATENATE(AA_ORG!$B$6,AA_ORG!$B$7,AA_ORG!D207),CONCATENATE(AA_ORG!$B$6,AA_ORG!$B$7,AA_ORG!$B$8,AA_ORG!E207))))</f>
        <v xml:space="preserve">                          </v>
      </c>
      <c r="B194" s="152" t="str">
        <f>IF(AA_ORG!F207&lt;&gt;"",AA_ORG!F207,"")</f>
        <v/>
      </c>
      <c r="C194" s="152"/>
      <c r="D194" s="152" t="str">
        <f>IF(AA_ORG!L207&lt;&gt;"",AA_ORG!L207,"")</f>
        <v/>
      </c>
      <c r="E194" s="153" t="str">
        <f>IF(AA_ORG!K207&lt;&gt;"",AA_ORG!K207,"")</f>
        <v/>
      </c>
      <c r="G194" s="160" t="str">
        <f t="shared" si="4"/>
        <v/>
      </c>
      <c r="H194" s="53">
        <f t="shared" si="5"/>
        <v>0</v>
      </c>
    </row>
    <row r="195" spans="1:8" x14ac:dyDescent="0.25">
      <c r="A195" s="151" t="str">
        <f>IF(AA_ORG!B208&lt;&gt;"",AA_ORG!B208,IF(AA_ORG!C208&lt;&gt;"",CONCATENATE(AA_ORG!$B$6,AA_ORG!C208),IF(AA_ORG!D208&lt;&gt;"",CONCATENATE(AA_ORG!$B$6,AA_ORG!$B$7,AA_ORG!D208),CONCATENATE(AA_ORG!$B$6,AA_ORG!$B$7,AA_ORG!$B$8,AA_ORG!E208))))</f>
        <v xml:space="preserve">                          </v>
      </c>
      <c r="B195" s="152" t="str">
        <f>IF(AA_ORG!F208&lt;&gt;"",AA_ORG!F208,"")</f>
        <v/>
      </c>
      <c r="C195" s="152"/>
      <c r="D195" s="152" t="str">
        <f>IF(AA_ORG!L208&lt;&gt;"",AA_ORG!L208,"")</f>
        <v/>
      </c>
      <c r="E195" s="153" t="str">
        <f>IF(AA_ORG!K208&lt;&gt;"",AA_ORG!K208,"")</f>
        <v/>
      </c>
      <c r="G195" s="160" t="str">
        <f t="shared" si="4"/>
        <v/>
      </c>
      <c r="H195" s="53">
        <f t="shared" si="5"/>
        <v>0</v>
      </c>
    </row>
    <row r="196" spans="1:8" x14ac:dyDescent="0.25">
      <c r="A196" s="151" t="str">
        <f>IF(AA_ORG!B209&lt;&gt;"",AA_ORG!B209,IF(AA_ORG!C209&lt;&gt;"",CONCATENATE(AA_ORG!$B$6,AA_ORG!C209),IF(AA_ORG!D209&lt;&gt;"",CONCATENATE(AA_ORG!$B$6,AA_ORG!$B$7,AA_ORG!D209),CONCATENATE(AA_ORG!$B$6,AA_ORG!$B$7,AA_ORG!$B$8,AA_ORG!E209))))</f>
        <v xml:space="preserve">                          </v>
      </c>
      <c r="B196" s="152" t="str">
        <f>IF(AA_ORG!F209&lt;&gt;"",AA_ORG!F209,"")</f>
        <v/>
      </c>
      <c r="C196" s="152"/>
      <c r="D196" s="152" t="str">
        <f>IF(AA_ORG!L209&lt;&gt;"",AA_ORG!L209,"")</f>
        <v/>
      </c>
      <c r="E196" s="153" t="str">
        <f>IF(AA_ORG!K209&lt;&gt;"",AA_ORG!K209,"")</f>
        <v/>
      </c>
      <c r="G196" s="160" t="str">
        <f t="shared" si="4"/>
        <v/>
      </c>
      <c r="H196" s="53">
        <f t="shared" si="5"/>
        <v>0</v>
      </c>
    </row>
    <row r="197" spans="1:8" x14ac:dyDescent="0.25">
      <c r="A197" s="151" t="str">
        <f>IF(AA_ORG!B210&lt;&gt;"",AA_ORG!B210,IF(AA_ORG!C210&lt;&gt;"",CONCATENATE(AA_ORG!$B$6,AA_ORG!C210),IF(AA_ORG!D210&lt;&gt;"",CONCATENATE(AA_ORG!$B$6,AA_ORG!$B$7,AA_ORG!D210),CONCATENATE(AA_ORG!$B$6,AA_ORG!$B$7,AA_ORG!$B$8,AA_ORG!E210))))</f>
        <v xml:space="preserve">                          </v>
      </c>
      <c r="B197" s="152" t="str">
        <f>IF(AA_ORG!F210&lt;&gt;"",AA_ORG!F210,"")</f>
        <v/>
      </c>
      <c r="C197" s="152"/>
      <c r="D197" s="152" t="str">
        <f>IF(AA_ORG!L210&lt;&gt;"",AA_ORG!L210,"")</f>
        <v/>
      </c>
      <c r="E197" s="153" t="str">
        <f>IF(AA_ORG!K210&lt;&gt;"",AA_ORG!K210,"")</f>
        <v/>
      </c>
      <c r="G197" s="160" t="str">
        <f t="shared" si="4"/>
        <v/>
      </c>
      <c r="H197" s="53">
        <f t="shared" si="5"/>
        <v>0</v>
      </c>
    </row>
    <row r="198" spans="1:8" x14ac:dyDescent="0.25">
      <c r="A198" s="151" t="str">
        <f>IF(AA_ORG!B211&lt;&gt;"",AA_ORG!B211,IF(AA_ORG!C211&lt;&gt;"",CONCATENATE(AA_ORG!$B$6,AA_ORG!C211),IF(AA_ORG!D211&lt;&gt;"",CONCATENATE(AA_ORG!$B$6,AA_ORG!$B$7,AA_ORG!D211),CONCATENATE(AA_ORG!$B$6,AA_ORG!$B$7,AA_ORG!$B$8,AA_ORG!E211))))</f>
        <v xml:space="preserve">                          </v>
      </c>
      <c r="B198" s="152" t="str">
        <f>IF(AA_ORG!F211&lt;&gt;"",AA_ORG!F211,"")</f>
        <v/>
      </c>
      <c r="C198" s="152"/>
      <c r="D198" s="152" t="str">
        <f>IF(AA_ORG!L211&lt;&gt;"",AA_ORG!L211,"")</f>
        <v/>
      </c>
      <c r="E198" s="153" t="str">
        <f>IF(AA_ORG!K211&lt;&gt;"",AA_ORG!K211,"")</f>
        <v/>
      </c>
      <c r="G198" s="160" t="str">
        <f t="shared" ref="G198:G251" si="6">IF(C198="","",IF(OR(C198="/",C198="\"),E198/2,E198))</f>
        <v/>
      </c>
      <c r="H198" s="53">
        <f t="shared" ref="H198:H251" si="7">IF(D198&lt;&gt;"",1,0)</f>
        <v>0</v>
      </c>
    </row>
    <row r="199" spans="1:8" x14ac:dyDescent="0.25">
      <c r="A199" s="151" t="str">
        <f>IF(AA_ORG!B212&lt;&gt;"",AA_ORG!B212,IF(AA_ORG!C212&lt;&gt;"",CONCATENATE(AA_ORG!$B$6,AA_ORG!C212),IF(AA_ORG!D212&lt;&gt;"",CONCATENATE(AA_ORG!$B$6,AA_ORG!$B$7,AA_ORG!D212),CONCATENATE(AA_ORG!$B$6,AA_ORG!$B$7,AA_ORG!$B$8,AA_ORG!E212))))</f>
        <v xml:space="preserve">                          </v>
      </c>
      <c r="B199" s="152" t="str">
        <f>IF(AA_ORG!F212&lt;&gt;"",AA_ORG!F212,"")</f>
        <v/>
      </c>
      <c r="C199" s="152"/>
      <c r="D199" s="152" t="str">
        <f>IF(AA_ORG!L212&lt;&gt;"",AA_ORG!L212,"")</f>
        <v/>
      </c>
      <c r="E199" s="153" t="str">
        <f>IF(AA_ORG!K212&lt;&gt;"",AA_ORG!K212,"")</f>
        <v/>
      </c>
      <c r="G199" s="160" t="str">
        <f t="shared" si="6"/>
        <v/>
      </c>
      <c r="H199" s="53">
        <f t="shared" si="7"/>
        <v>0</v>
      </c>
    </row>
    <row r="200" spans="1:8" x14ac:dyDescent="0.25">
      <c r="A200" s="151" t="str">
        <f>IF(AA_ORG!B213&lt;&gt;"",AA_ORG!B213,IF(AA_ORG!C213&lt;&gt;"",CONCATENATE(AA_ORG!$B$6,AA_ORG!C213),IF(AA_ORG!D213&lt;&gt;"",CONCATENATE(AA_ORG!$B$6,AA_ORG!$B$7,AA_ORG!D213),CONCATENATE(AA_ORG!$B$6,AA_ORG!$B$7,AA_ORG!$B$8,AA_ORG!E213))))</f>
        <v xml:space="preserve">                          </v>
      </c>
      <c r="B200" s="152" t="str">
        <f>IF(AA_ORG!F213&lt;&gt;"",AA_ORG!F213,"")</f>
        <v/>
      </c>
      <c r="C200" s="152"/>
      <c r="D200" s="152" t="str">
        <f>IF(AA_ORG!L213&lt;&gt;"",AA_ORG!L213,"")</f>
        <v/>
      </c>
      <c r="E200" s="153" t="str">
        <f>IF(AA_ORG!K213&lt;&gt;"",AA_ORG!K213,"")</f>
        <v/>
      </c>
      <c r="G200" s="160" t="str">
        <f t="shared" si="6"/>
        <v/>
      </c>
      <c r="H200" s="53">
        <f t="shared" si="7"/>
        <v>0</v>
      </c>
    </row>
    <row r="201" spans="1:8" x14ac:dyDescent="0.25">
      <c r="A201" s="151" t="str">
        <f>IF(AA_ORG!B214&lt;&gt;"",AA_ORG!B214,IF(AA_ORG!C214&lt;&gt;"",CONCATENATE(AA_ORG!$B$6,AA_ORG!C214),IF(AA_ORG!D214&lt;&gt;"",CONCATENATE(AA_ORG!$B$6,AA_ORG!$B$7,AA_ORG!D214),CONCATENATE(AA_ORG!$B$6,AA_ORG!$B$7,AA_ORG!$B$8,AA_ORG!E214))))</f>
        <v xml:space="preserve">                          </v>
      </c>
      <c r="B201" s="152" t="str">
        <f>IF(AA_ORG!F214&lt;&gt;"",AA_ORG!F214,"")</f>
        <v/>
      </c>
      <c r="C201" s="152"/>
      <c r="D201" s="152" t="str">
        <f>IF(AA_ORG!L214&lt;&gt;"",AA_ORG!L214,"")</f>
        <v/>
      </c>
      <c r="E201" s="153" t="str">
        <f>IF(AA_ORG!K214&lt;&gt;"",AA_ORG!K214,"")</f>
        <v/>
      </c>
      <c r="G201" s="160" t="str">
        <f t="shared" si="6"/>
        <v/>
      </c>
      <c r="H201" s="53">
        <f t="shared" si="7"/>
        <v>0</v>
      </c>
    </row>
    <row r="202" spans="1:8" x14ac:dyDescent="0.25">
      <c r="A202" s="151" t="str">
        <f>IF(AA_ORG!B215&lt;&gt;"",AA_ORG!B215,IF(AA_ORG!C215&lt;&gt;"",CONCATENATE(AA_ORG!$B$6,AA_ORG!C215),IF(AA_ORG!D215&lt;&gt;"",CONCATENATE(AA_ORG!$B$6,AA_ORG!$B$7,AA_ORG!D215),CONCATENATE(AA_ORG!$B$6,AA_ORG!$B$7,AA_ORG!$B$8,AA_ORG!E215))))</f>
        <v xml:space="preserve">                          </v>
      </c>
      <c r="B202" s="152" t="str">
        <f>IF(AA_ORG!F215&lt;&gt;"",AA_ORG!F215,"")</f>
        <v/>
      </c>
      <c r="C202" s="152"/>
      <c r="D202" s="152" t="str">
        <f>IF(AA_ORG!L215&lt;&gt;"",AA_ORG!L215,"")</f>
        <v/>
      </c>
      <c r="E202" s="153" t="str">
        <f>IF(AA_ORG!K215&lt;&gt;"",AA_ORG!K215,"")</f>
        <v/>
      </c>
      <c r="G202" s="160" t="str">
        <f t="shared" si="6"/>
        <v/>
      </c>
      <c r="H202" s="53">
        <f t="shared" si="7"/>
        <v>0</v>
      </c>
    </row>
    <row r="203" spans="1:8" x14ac:dyDescent="0.25">
      <c r="A203" s="151" t="str">
        <f>IF(AA_ORG!B216&lt;&gt;"",AA_ORG!B216,IF(AA_ORG!C216&lt;&gt;"",CONCATENATE(AA_ORG!$B$6,AA_ORG!C216),IF(AA_ORG!D216&lt;&gt;"",CONCATENATE(AA_ORG!$B$6,AA_ORG!$B$7,AA_ORG!D216),CONCATENATE(AA_ORG!$B$6,AA_ORG!$B$7,AA_ORG!$B$8,AA_ORG!E216))))</f>
        <v xml:space="preserve">                          </v>
      </c>
      <c r="B203" s="152" t="str">
        <f>IF(AA_ORG!F216&lt;&gt;"",AA_ORG!F216,"")</f>
        <v/>
      </c>
      <c r="C203" s="152"/>
      <c r="D203" s="152" t="str">
        <f>IF(AA_ORG!L216&lt;&gt;"",AA_ORG!L216,"")</f>
        <v/>
      </c>
      <c r="E203" s="153" t="str">
        <f>IF(AA_ORG!K216&lt;&gt;"",AA_ORG!K216,"")</f>
        <v/>
      </c>
      <c r="G203" s="160" t="str">
        <f t="shared" si="6"/>
        <v/>
      </c>
      <c r="H203" s="53">
        <f t="shared" si="7"/>
        <v>0</v>
      </c>
    </row>
    <row r="204" spans="1:8" x14ac:dyDescent="0.25">
      <c r="A204" s="151" t="str">
        <f>IF(AA_ORG!B217&lt;&gt;"",AA_ORG!B217,IF(AA_ORG!C217&lt;&gt;"",CONCATENATE(AA_ORG!$B$6,AA_ORG!C217),IF(AA_ORG!D217&lt;&gt;"",CONCATENATE(AA_ORG!$B$6,AA_ORG!$B$7,AA_ORG!D217),CONCATENATE(AA_ORG!$B$6,AA_ORG!$B$7,AA_ORG!$B$8,AA_ORG!E217))))</f>
        <v xml:space="preserve">                          </v>
      </c>
      <c r="B204" s="152" t="str">
        <f>IF(AA_ORG!F217&lt;&gt;"",AA_ORG!F217,"")</f>
        <v/>
      </c>
      <c r="C204" s="152"/>
      <c r="D204" s="152" t="str">
        <f>IF(AA_ORG!L217&lt;&gt;"",AA_ORG!L217,"")</f>
        <v/>
      </c>
      <c r="E204" s="153" t="str">
        <f>IF(AA_ORG!K217&lt;&gt;"",AA_ORG!K217,"")</f>
        <v/>
      </c>
      <c r="G204" s="160" t="str">
        <f t="shared" si="6"/>
        <v/>
      </c>
      <c r="H204" s="53">
        <f t="shared" si="7"/>
        <v>0</v>
      </c>
    </row>
    <row r="205" spans="1:8" x14ac:dyDescent="0.25">
      <c r="A205" s="151" t="str">
        <f>IF(AA_ORG!B218&lt;&gt;"",AA_ORG!B218,IF(AA_ORG!C218&lt;&gt;"",CONCATENATE(AA_ORG!$B$6,AA_ORG!C218),IF(AA_ORG!D218&lt;&gt;"",CONCATENATE(AA_ORG!$B$6,AA_ORG!$B$7,AA_ORG!D218),CONCATENATE(AA_ORG!$B$6,AA_ORG!$B$7,AA_ORG!$B$8,AA_ORG!E218))))</f>
        <v xml:space="preserve">                          </v>
      </c>
      <c r="B205" s="152" t="str">
        <f>IF(AA_ORG!F218&lt;&gt;"",AA_ORG!F218,"")</f>
        <v/>
      </c>
      <c r="C205" s="152"/>
      <c r="D205" s="152" t="str">
        <f>IF(AA_ORG!L218&lt;&gt;"",AA_ORG!L218,"")</f>
        <v/>
      </c>
      <c r="E205" s="153" t="str">
        <f>IF(AA_ORG!K218&lt;&gt;"",AA_ORG!K218,"")</f>
        <v/>
      </c>
      <c r="G205" s="160" t="str">
        <f t="shared" si="6"/>
        <v/>
      </c>
      <c r="H205" s="53">
        <f t="shared" si="7"/>
        <v>0</v>
      </c>
    </row>
    <row r="206" spans="1:8" x14ac:dyDescent="0.25">
      <c r="A206" s="151" t="str">
        <f>IF(AA_ORG!B219&lt;&gt;"",AA_ORG!B219,IF(AA_ORG!C219&lt;&gt;"",CONCATENATE(AA_ORG!$B$6,AA_ORG!C219),IF(AA_ORG!D219&lt;&gt;"",CONCATENATE(AA_ORG!$B$6,AA_ORG!$B$7,AA_ORG!D219),CONCATENATE(AA_ORG!$B$6,AA_ORG!$B$7,AA_ORG!$B$8,AA_ORG!E219))))</f>
        <v xml:space="preserve">                          </v>
      </c>
      <c r="B206" s="152" t="str">
        <f>IF(AA_ORG!F219&lt;&gt;"",AA_ORG!F219,"")</f>
        <v/>
      </c>
      <c r="C206" s="152"/>
      <c r="D206" s="152" t="str">
        <f>IF(AA_ORG!L219&lt;&gt;"",AA_ORG!L219,"")</f>
        <v/>
      </c>
      <c r="E206" s="153" t="str">
        <f>IF(AA_ORG!K219&lt;&gt;"",AA_ORG!K219,"")</f>
        <v/>
      </c>
      <c r="G206" s="160" t="str">
        <f t="shared" si="6"/>
        <v/>
      </c>
      <c r="H206" s="53">
        <f t="shared" si="7"/>
        <v>0</v>
      </c>
    </row>
    <row r="207" spans="1:8" x14ac:dyDescent="0.25">
      <c r="A207" s="151" t="str">
        <f>IF(AA_ORG!B220&lt;&gt;"",AA_ORG!B220,IF(AA_ORG!C220&lt;&gt;"",CONCATENATE(AA_ORG!$B$6,AA_ORG!C220),IF(AA_ORG!D220&lt;&gt;"",CONCATENATE(AA_ORG!$B$6,AA_ORG!$B$7,AA_ORG!D220),CONCATENATE(AA_ORG!$B$6,AA_ORG!$B$7,AA_ORG!$B$8,AA_ORG!E220))))</f>
        <v xml:space="preserve">                          </v>
      </c>
      <c r="B207" s="152" t="str">
        <f>IF(AA_ORG!F220&lt;&gt;"",AA_ORG!F220,"")</f>
        <v/>
      </c>
      <c r="C207" s="152"/>
      <c r="D207" s="152" t="str">
        <f>IF(AA_ORG!L220&lt;&gt;"",AA_ORG!L220,"")</f>
        <v/>
      </c>
      <c r="E207" s="153" t="str">
        <f>IF(AA_ORG!K220&lt;&gt;"",AA_ORG!K220,"")</f>
        <v/>
      </c>
      <c r="G207" s="160" t="str">
        <f t="shared" si="6"/>
        <v/>
      </c>
      <c r="H207" s="53">
        <f t="shared" si="7"/>
        <v>0</v>
      </c>
    </row>
    <row r="208" spans="1:8" x14ac:dyDescent="0.25">
      <c r="A208" s="151" t="str">
        <f>IF(AA_ORG!B221&lt;&gt;"",AA_ORG!B221,IF(AA_ORG!C221&lt;&gt;"",CONCATENATE(AA_ORG!$B$6,AA_ORG!C221),IF(AA_ORG!D221&lt;&gt;"",CONCATENATE(AA_ORG!$B$6,AA_ORG!$B$7,AA_ORG!D221),CONCATENATE(AA_ORG!$B$6,AA_ORG!$B$7,AA_ORG!$B$8,AA_ORG!E221))))</f>
        <v xml:space="preserve">                          </v>
      </c>
      <c r="B208" s="152" t="str">
        <f>IF(AA_ORG!F221&lt;&gt;"",AA_ORG!F221,"")</f>
        <v/>
      </c>
      <c r="C208" s="152"/>
      <c r="D208" s="152" t="str">
        <f>IF(AA_ORG!L221&lt;&gt;"",AA_ORG!L221,"")</f>
        <v/>
      </c>
      <c r="E208" s="153" t="str">
        <f>IF(AA_ORG!K221&lt;&gt;"",AA_ORG!K221,"")</f>
        <v/>
      </c>
      <c r="G208" s="160" t="str">
        <f t="shared" si="6"/>
        <v/>
      </c>
      <c r="H208" s="53">
        <f t="shared" si="7"/>
        <v>0</v>
      </c>
    </row>
    <row r="209" spans="1:8" x14ac:dyDescent="0.25">
      <c r="A209" s="151" t="str">
        <f>IF(AA_ORG!B222&lt;&gt;"",AA_ORG!B222,IF(AA_ORG!C222&lt;&gt;"",CONCATENATE(AA_ORG!$B$6,AA_ORG!C222),IF(AA_ORG!D222&lt;&gt;"",CONCATENATE(AA_ORG!$B$6,AA_ORG!$B$7,AA_ORG!D222),CONCATENATE(AA_ORG!$B$6,AA_ORG!$B$7,AA_ORG!$B$8,AA_ORG!E222))))</f>
        <v xml:space="preserve">                          </v>
      </c>
      <c r="B209" s="152" t="str">
        <f>IF(AA_ORG!F222&lt;&gt;"",AA_ORG!F222,"")</f>
        <v/>
      </c>
      <c r="C209" s="152"/>
      <c r="D209" s="152" t="str">
        <f>IF(AA_ORG!L222&lt;&gt;"",AA_ORG!L222,"")</f>
        <v/>
      </c>
      <c r="E209" s="153" t="str">
        <f>IF(AA_ORG!K222&lt;&gt;"",AA_ORG!K222,"")</f>
        <v/>
      </c>
      <c r="G209" s="160" t="str">
        <f t="shared" si="6"/>
        <v/>
      </c>
      <c r="H209" s="53">
        <f t="shared" si="7"/>
        <v>0</v>
      </c>
    </row>
    <row r="210" spans="1:8" x14ac:dyDescent="0.25">
      <c r="A210" s="151" t="str">
        <f>IF(AA_ORG!B223&lt;&gt;"",AA_ORG!B223,IF(AA_ORG!C223&lt;&gt;"",CONCATENATE(AA_ORG!$B$6,AA_ORG!C223),IF(AA_ORG!D223&lt;&gt;"",CONCATENATE(AA_ORG!$B$6,AA_ORG!$B$7,AA_ORG!D223),CONCATENATE(AA_ORG!$B$6,AA_ORG!$B$7,AA_ORG!$B$8,AA_ORG!E223))))</f>
        <v xml:space="preserve">                          </v>
      </c>
      <c r="B210" s="152" t="str">
        <f>IF(AA_ORG!F223&lt;&gt;"",AA_ORG!F223,"")</f>
        <v/>
      </c>
      <c r="C210" s="152"/>
      <c r="D210" s="152" t="str">
        <f>IF(AA_ORG!L223&lt;&gt;"",AA_ORG!L223,"")</f>
        <v/>
      </c>
      <c r="E210" s="153" t="str">
        <f>IF(AA_ORG!K223&lt;&gt;"",AA_ORG!K223,"")</f>
        <v/>
      </c>
      <c r="G210" s="160" t="str">
        <f t="shared" si="6"/>
        <v/>
      </c>
      <c r="H210" s="53">
        <f t="shared" si="7"/>
        <v>0</v>
      </c>
    </row>
    <row r="211" spans="1:8" x14ac:dyDescent="0.25">
      <c r="A211" s="151" t="str">
        <f>IF(AA_ORG!B224&lt;&gt;"",AA_ORG!B224,IF(AA_ORG!C224&lt;&gt;"",CONCATENATE(AA_ORG!$B$6,AA_ORG!C224),IF(AA_ORG!D224&lt;&gt;"",CONCATENATE(AA_ORG!$B$6,AA_ORG!$B$7,AA_ORG!D224),CONCATENATE(AA_ORG!$B$6,AA_ORG!$B$7,AA_ORG!$B$8,AA_ORG!E224))))</f>
        <v xml:space="preserve">                          </v>
      </c>
      <c r="B211" s="152" t="str">
        <f>IF(AA_ORG!F224&lt;&gt;"",AA_ORG!F224,"")</f>
        <v/>
      </c>
      <c r="C211" s="152"/>
      <c r="D211" s="152" t="str">
        <f>IF(AA_ORG!L224&lt;&gt;"",AA_ORG!L224,"")</f>
        <v/>
      </c>
      <c r="E211" s="153" t="str">
        <f>IF(AA_ORG!K224&lt;&gt;"",AA_ORG!K224,"")</f>
        <v/>
      </c>
      <c r="G211" s="160" t="str">
        <f t="shared" si="6"/>
        <v/>
      </c>
      <c r="H211" s="53">
        <f t="shared" si="7"/>
        <v>0</v>
      </c>
    </row>
    <row r="212" spans="1:8" x14ac:dyDescent="0.25">
      <c r="A212" s="151" t="str">
        <f>IF(AA_ORG!B225&lt;&gt;"",AA_ORG!B225,IF(AA_ORG!C225&lt;&gt;"",CONCATENATE(AA_ORG!$B$6,AA_ORG!C225),IF(AA_ORG!D225&lt;&gt;"",CONCATENATE(AA_ORG!$B$6,AA_ORG!$B$7,AA_ORG!D225),CONCATENATE(AA_ORG!$B$6,AA_ORG!$B$7,AA_ORG!$B$8,AA_ORG!E225))))</f>
        <v xml:space="preserve">                          </v>
      </c>
      <c r="B212" s="152" t="str">
        <f>IF(AA_ORG!F225&lt;&gt;"",AA_ORG!F225,"")</f>
        <v/>
      </c>
      <c r="C212" s="152"/>
      <c r="D212" s="152" t="str">
        <f>IF(AA_ORG!L225&lt;&gt;"",AA_ORG!L225,"")</f>
        <v/>
      </c>
      <c r="E212" s="153" t="str">
        <f>IF(AA_ORG!K225&lt;&gt;"",AA_ORG!K225,"")</f>
        <v/>
      </c>
      <c r="G212" s="160" t="str">
        <f t="shared" si="6"/>
        <v/>
      </c>
      <c r="H212" s="53">
        <f t="shared" si="7"/>
        <v>0</v>
      </c>
    </row>
    <row r="213" spans="1:8" x14ac:dyDescent="0.25">
      <c r="A213" s="151" t="str">
        <f>IF(AA_ORG!B226&lt;&gt;"",AA_ORG!B226,IF(AA_ORG!C226&lt;&gt;"",CONCATENATE(AA_ORG!$B$6,AA_ORG!C226),IF(AA_ORG!D226&lt;&gt;"",CONCATENATE(AA_ORG!$B$6,AA_ORG!$B$7,AA_ORG!D226),CONCATENATE(AA_ORG!$B$6,AA_ORG!$B$7,AA_ORG!$B$8,AA_ORG!E226))))</f>
        <v xml:space="preserve">                          </v>
      </c>
      <c r="B213" s="152" t="str">
        <f>IF(AA_ORG!F226&lt;&gt;"",AA_ORG!F226,"")</f>
        <v/>
      </c>
      <c r="C213" s="152"/>
      <c r="D213" s="152" t="str">
        <f>IF(AA_ORG!L226&lt;&gt;"",AA_ORG!L226,"")</f>
        <v/>
      </c>
      <c r="E213" s="153" t="str">
        <f>IF(AA_ORG!K226&lt;&gt;"",AA_ORG!K226,"")</f>
        <v/>
      </c>
      <c r="G213" s="160" t="str">
        <f t="shared" si="6"/>
        <v/>
      </c>
      <c r="H213" s="53">
        <f t="shared" si="7"/>
        <v>0</v>
      </c>
    </row>
    <row r="214" spans="1:8" x14ac:dyDescent="0.25">
      <c r="A214" s="151" t="str">
        <f>IF(AA_ORG!B227&lt;&gt;"",AA_ORG!B227,IF(AA_ORG!C227&lt;&gt;"",CONCATENATE(AA_ORG!$B$6,AA_ORG!C227),IF(AA_ORG!D227&lt;&gt;"",CONCATENATE(AA_ORG!$B$6,AA_ORG!$B$7,AA_ORG!D227),CONCATENATE(AA_ORG!$B$6,AA_ORG!$B$7,AA_ORG!$B$8,AA_ORG!E227))))</f>
        <v xml:space="preserve">                          </v>
      </c>
      <c r="B214" s="152" t="str">
        <f>IF(AA_ORG!F227&lt;&gt;"",AA_ORG!F227,"")</f>
        <v/>
      </c>
      <c r="C214" s="152"/>
      <c r="D214" s="152" t="str">
        <f>IF(AA_ORG!L227&lt;&gt;"",AA_ORG!L227,"")</f>
        <v/>
      </c>
      <c r="E214" s="153" t="str">
        <f>IF(AA_ORG!K227&lt;&gt;"",AA_ORG!K227,"")</f>
        <v/>
      </c>
      <c r="G214" s="160" t="str">
        <f t="shared" si="6"/>
        <v/>
      </c>
      <c r="H214" s="53">
        <f t="shared" si="7"/>
        <v>0</v>
      </c>
    </row>
    <row r="215" spans="1:8" x14ac:dyDescent="0.25">
      <c r="A215" s="151" t="str">
        <f>IF(AA_ORG!B228&lt;&gt;"",AA_ORG!B228,IF(AA_ORG!C228&lt;&gt;"",CONCATENATE(AA_ORG!$B$6,AA_ORG!C228),IF(AA_ORG!D228&lt;&gt;"",CONCATENATE(AA_ORG!$B$6,AA_ORG!$B$7,AA_ORG!D228),CONCATENATE(AA_ORG!$B$6,AA_ORG!$B$7,AA_ORG!$B$8,AA_ORG!E228))))</f>
        <v xml:space="preserve">                          </v>
      </c>
      <c r="B215" s="152" t="str">
        <f>IF(AA_ORG!F228&lt;&gt;"",AA_ORG!F228,"")</f>
        <v/>
      </c>
      <c r="C215" s="152"/>
      <c r="D215" s="152" t="str">
        <f>IF(AA_ORG!L228&lt;&gt;"",AA_ORG!L228,"")</f>
        <v/>
      </c>
      <c r="E215" s="153" t="str">
        <f>IF(AA_ORG!K228&lt;&gt;"",AA_ORG!K228,"")</f>
        <v/>
      </c>
      <c r="G215" s="160" t="str">
        <f t="shared" si="6"/>
        <v/>
      </c>
      <c r="H215" s="53">
        <f t="shared" si="7"/>
        <v>0</v>
      </c>
    </row>
    <row r="216" spans="1:8" x14ac:dyDescent="0.25">
      <c r="A216" s="151" t="str">
        <f>IF(AA_ORG!B229&lt;&gt;"",AA_ORG!B229,IF(AA_ORG!C229&lt;&gt;"",CONCATENATE(AA_ORG!$B$6,AA_ORG!C229),IF(AA_ORG!D229&lt;&gt;"",CONCATENATE(AA_ORG!$B$6,AA_ORG!$B$7,AA_ORG!D229),CONCATENATE(AA_ORG!$B$6,AA_ORG!$B$7,AA_ORG!$B$8,AA_ORG!E229))))</f>
        <v xml:space="preserve">                          </v>
      </c>
      <c r="B216" s="152" t="str">
        <f>IF(AA_ORG!F229&lt;&gt;"",AA_ORG!F229,"")</f>
        <v/>
      </c>
      <c r="C216" s="152"/>
      <c r="D216" s="152" t="str">
        <f>IF(AA_ORG!L229&lt;&gt;"",AA_ORG!L229,"")</f>
        <v/>
      </c>
      <c r="E216" s="153" t="str">
        <f>IF(AA_ORG!K229&lt;&gt;"",AA_ORG!K229,"")</f>
        <v/>
      </c>
      <c r="G216" s="160" t="str">
        <f t="shared" si="6"/>
        <v/>
      </c>
      <c r="H216" s="53">
        <f t="shared" si="7"/>
        <v>0</v>
      </c>
    </row>
    <row r="217" spans="1:8" x14ac:dyDescent="0.25">
      <c r="A217" s="151" t="str">
        <f>IF(AA_ORG!B230&lt;&gt;"",AA_ORG!B230,IF(AA_ORG!C230&lt;&gt;"",CONCATENATE(AA_ORG!$B$6,AA_ORG!C230),IF(AA_ORG!D230&lt;&gt;"",CONCATENATE(AA_ORG!$B$6,AA_ORG!$B$7,AA_ORG!D230),CONCATENATE(AA_ORG!$B$6,AA_ORG!$B$7,AA_ORG!$B$8,AA_ORG!E230))))</f>
        <v xml:space="preserve">                          </v>
      </c>
      <c r="B217" s="152" t="str">
        <f>IF(AA_ORG!F230&lt;&gt;"",AA_ORG!F230,"")</f>
        <v/>
      </c>
      <c r="C217" s="152"/>
      <c r="D217" s="152" t="str">
        <f>IF(AA_ORG!L230&lt;&gt;"",AA_ORG!L230,"")</f>
        <v/>
      </c>
      <c r="E217" s="153" t="str">
        <f>IF(AA_ORG!K230&lt;&gt;"",AA_ORG!K230,"")</f>
        <v/>
      </c>
      <c r="G217" s="160" t="str">
        <f t="shared" si="6"/>
        <v/>
      </c>
      <c r="H217" s="53">
        <f t="shared" si="7"/>
        <v>0</v>
      </c>
    </row>
    <row r="218" spans="1:8" x14ac:dyDescent="0.25">
      <c r="A218" s="151" t="str">
        <f>IF(AA_ORG!B231&lt;&gt;"",AA_ORG!B231,IF(AA_ORG!C231&lt;&gt;"",CONCATENATE(AA_ORG!$B$6,AA_ORG!C231),IF(AA_ORG!D231&lt;&gt;"",CONCATENATE(AA_ORG!$B$6,AA_ORG!$B$7,AA_ORG!D231),CONCATENATE(AA_ORG!$B$6,AA_ORG!$B$7,AA_ORG!$B$8,AA_ORG!E231))))</f>
        <v xml:space="preserve">                          </v>
      </c>
      <c r="B218" s="152" t="str">
        <f>IF(AA_ORG!F231&lt;&gt;"",AA_ORG!F231,"")</f>
        <v/>
      </c>
      <c r="C218" s="152"/>
      <c r="D218" s="152" t="str">
        <f>IF(AA_ORG!L231&lt;&gt;"",AA_ORG!L231,"")</f>
        <v/>
      </c>
      <c r="E218" s="153" t="str">
        <f>IF(AA_ORG!K231&lt;&gt;"",AA_ORG!K231,"")</f>
        <v/>
      </c>
      <c r="G218" s="160" t="str">
        <f t="shared" si="6"/>
        <v/>
      </c>
      <c r="H218" s="53">
        <f t="shared" si="7"/>
        <v>0</v>
      </c>
    </row>
    <row r="219" spans="1:8" x14ac:dyDescent="0.25">
      <c r="A219" s="151" t="str">
        <f>IF(AA_ORG!B232&lt;&gt;"",AA_ORG!B232,IF(AA_ORG!C232&lt;&gt;"",CONCATENATE(AA_ORG!$B$6,AA_ORG!C232),IF(AA_ORG!D232&lt;&gt;"",CONCATENATE(AA_ORG!$B$6,AA_ORG!$B$7,AA_ORG!D232),CONCATENATE(AA_ORG!$B$6,AA_ORG!$B$7,AA_ORG!$B$8,AA_ORG!E232))))</f>
        <v xml:space="preserve">                          </v>
      </c>
      <c r="B219" s="152" t="str">
        <f>IF(AA_ORG!F232&lt;&gt;"",AA_ORG!F232,"")</f>
        <v/>
      </c>
      <c r="C219" s="152"/>
      <c r="D219" s="152" t="str">
        <f>IF(AA_ORG!L232&lt;&gt;"",AA_ORG!L232,"")</f>
        <v/>
      </c>
      <c r="E219" s="153" t="str">
        <f>IF(AA_ORG!K232&lt;&gt;"",AA_ORG!K232,"")</f>
        <v/>
      </c>
      <c r="G219" s="160" t="str">
        <f t="shared" si="6"/>
        <v/>
      </c>
      <c r="H219" s="53">
        <f t="shared" si="7"/>
        <v>0</v>
      </c>
    </row>
    <row r="220" spans="1:8" x14ac:dyDescent="0.25">
      <c r="A220" s="151" t="str">
        <f>IF(AA_ORG!B233&lt;&gt;"",AA_ORG!B233,IF(AA_ORG!C233&lt;&gt;"",CONCATENATE(AA_ORG!$B$6,AA_ORG!C233),IF(AA_ORG!D233&lt;&gt;"",CONCATENATE(AA_ORG!$B$6,AA_ORG!$B$7,AA_ORG!D233),CONCATENATE(AA_ORG!$B$6,AA_ORG!$B$7,AA_ORG!$B$8,AA_ORG!E233))))</f>
        <v xml:space="preserve">                          </v>
      </c>
      <c r="B220" s="152" t="str">
        <f>IF(AA_ORG!F233&lt;&gt;"",AA_ORG!F233,"")</f>
        <v/>
      </c>
      <c r="C220" s="152"/>
      <c r="D220" s="152" t="str">
        <f>IF(AA_ORG!L233&lt;&gt;"",AA_ORG!L233,"")</f>
        <v/>
      </c>
      <c r="E220" s="153" t="str">
        <f>IF(AA_ORG!K233&lt;&gt;"",AA_ORG!K233,"")</f>
        <v/>
      </c>
      <c r="G220" s="160" t="str">
        <f t="shared" si="6"/>
        <v/>
      </c>
      <c r="H220" s="53">
        <f t="shared" si="7"/>
        <v>0</v>
      </c>
    </row>
    <row r="221" spans="1:8" x14ac:dyDescent="0.25">
      <c r="A221" s="151" t="str">
        <f>IF(AA_ORG!B234&lt;&gt;"",AA_ORG!B234,IF(AA_ORG!C234&lt;&gt;"",CONCATENATE(AA_ORG!$B$6,AA_ORG!C234),IF(AA_ORG!D234&lt;&gt;"",CONCATENATE(AA_ORG!$B$6,AA_ORG!$B$7,AA_ORG!D234),CONCATENATE(AA_ORG!$B$6,AA_ORG!$B$7,AA_ORG!$B$8,AA_ORG!E234))))</f>
        <v xml:space="preserve">                          </v>
      </c>
      <c r="B221" s="152" t="str">
        <f>IF(AA_ORG!F234&lt;&gt;"",AA_ORG!F234,"")</f>
        <v/>
      </c>
      <c r="C221" s="152"/>
      <c r="D221" s="152" t="str">
        <f>IF(AA_ORG!L234&lt;&gt;"",AA_ORG!L234,"")</f>
        <v/>
      </c>
      <c r="E221" s="153" t="str">
        <f>IF(AA_ORG!K234&lt;&gt;"",AA_ORG!K234,"")</f>
        <v/>
      </c>
      <c r="G221" s="160" t="str">
        <f t="shared" si="6"/>
        <v/>
      </c>
      <c r="H221" s="53">
        <f t="shared" si="7"/>
        <v>0</v>
      </c>
    </row>
    <row r="222" spans="1:8" x14ac:dyDescent="0.25">
      <c r="A222" s="151" t="str">
        <f>IF(AA_ORG!B235&lt;&gt;"",AA_ORG!B235,IF(AA_ORG!C235&lt;&gt;"",CONCATENATE(AA_ORG!$B$6,AA_ORG!C235),IF(AA_ORG!D235&lt;&gt;"",CONCATENATE(AA_ORG!$B$6,AA_ORG!$B$7,AA_ORG!D235),CONCATENATE(AA_ORG!$B$6,AA_ORG!$B$7,AA_ORG!$B$8,AA_ORG!E235))))</f>
        <v xml:space="preserve">                          </v>
      </c>
      <c r="B222" s="152" t="str">
        <f>IF(AA_ORG!F235&lt;&gt;"",AA_ORG!F235,"")</f>
        <v/>
      </c>
      <c r="C222" s="152"/>
      <c r="D222" s="152" t="str">
        <f>IF(AA_ORG!L235&lt;&gt;"",AA_ORG!L235,"")</f>
        <v/>
      </c>
      <c r="E222" s="153" t="str">
        <f>IF(AA_ORG!K235&lt;&gt;"",AA_ORG!K235,"")</f>
        <v/>
      </c>
      <c r="G222" s="160" t="str">
        <f t="shared" si="6"/>
        <v/>
      </c>
      <c r="H222" s="53">
        <f t="shared" si="7"/>
        <v>0</v>
      </c>
    </row>
    <row r="223" spans="1:8" x14ac:dyDescent="0.25">
      <c r="A223" s="151" t="str">
        <f>IF(AA_ORG!B236&lt;&gt;"",AA_ORG!B236,IF(AA_ORG!C236&lt;&gt;"",CONCATENATE(AA_ORG!$B$6,AA_ORG!C236),IF(AA_ORG!D236&lt;&gt;"",CONCATENATE(AA_ORG!$B$6,AA_ORG!$B$7,AA_ORG!D236),CONCATENATE(AA_ORG!$B$6,AA_ORG!$B$7,AA_ORG!$B$8,AA_ORG!E236))))</f>
        <v xml:space="preserve">                          </v>
      </c>
      <c r="B223" s="152" t="str">
        <f>IF(AA_ORG!F236&lt;&gt;"",AA_ORG!F236,"")</f>
        <v/>
      </c>
      <c r="C223" s="152"/>
      <c r="D223" s="152" t="str">
        <f>IF(AA_ORG!L236&lt;&gt;"",AA_ORG!L236,"")</f>
        <v/>
      </c>
      <c r="E223" s="153" t="str">
        <f>IF(AA_ORG!K236&lt;&gt;"",AA_ORG!K236,"")</f>
        <v/>
      </c>
      <c r="G223" s="160" t="str">
        <f t="shared" si="6"/>
        <v/>
      </c>
      <c r="H223" s="53">
        <f t="shared" si="7"/>
        <v>0</v>
      </c>
    </row>
    <row r="224" spans="1:8" x14ac:dyDescent="0.25">
      <c r="A224" s="151" t="str">
        <f>IF(AA_ORG!B237&lt;&gt;"",AA_ORG!B237,IF(AA_ORG!C237&lt;&gt;"",CONCATENATE(AA_ORG!$B$6,AA_ORG!C237),IF(AA_ORG!D237&lt;&gt;"",CONCATENATE(AA_ORG!$B$6,AA_ORG!$B$7,AA_ORG!D237),CONCATENATE(AA_ORG!$B$6,AA_ORG!$B$7,AA_ORG!$B$8,AA_ORG!E237))))</f>
        <v xml:space="preserve">                          </v>
      </c>
      <c r="B224" s="152" t="str">
        <f>IF(AA_ORG!F237&lt;&gt;"",AA_ORG!F237,"")</f>
        <v/>
      </c>
      <c r="C224" s="152"/>
      <c r="D224" s="152" t="str">
        <f>IF(AA_ORG!L237&lt;&gt;"",AA_ORG!L237,"")</f>
        <v/>
      </c>
      <c r="E224" s="153" t="str">
        <f>IF(AA_ORG!K237&lt;&gt;"",AA_ORG!K237,"")</f>
        <v/>
      </c>
      <c r="G224" s="160" t="str">
        <f t="shared" si="6"/>
        <v/>
      </c>
      <c r="H224" s="53">
        <f t="shared" si="7"/>
        <v>0</v>
      </c>
    </row>
    <row r="225" spans="1:8" x14ac:dyDescent="0.25">
      <c r="A225" s="151" t="str">
        <f>IF(AA_ORG!B238&lt;&gt;"",AA_ORG!B238,IF(AA_ORG!C238&lt;&gt;"",CONCATENATE(AA_ORG!$B$6,AA_ORG!C238),IF(AA_ORG!D238&lt;&gt;"",CONCATENATE(AA_ORG!$B$6,AA_ORG!$B$7,AA_ORG!D238),CONCATENATE(AA_ORG!$B$6,AA_ORG!$B$7,AA_ORG!$B$8,AA_ORG!E238))))</f>
        <v xml:space="preserve">                          </v>
      </c>
      <c r="B225" s="152" t="str">
        <f>IF(AA_ORG!F238&lt;&gt;"",AA_ORG!F238,"")</f>
        <v/>
      </c>
      <c r="C225" s="152"/>
      <c r="D225" s="152" t="str">
        <f>IF(AA_ORG!L238&lt;&gt;"",AA_ORG!L238,"")</f>
        <v/>
      </c>
      <c r="E225" s="153" t="str">
        <f>IF(AA_ORG!K238&lt;&gt;"",AA_ORG!K238,"")</f>
        <v/>
      </c>
      <c r="G225" s="160" t="str">
        <f t="shared" si="6"/>
        <v/>
      </c>
      <c r="H225" s="53">
        <f t="shared" si="7"/>
        <v>0</v>
      </c>
    </row>
    <row r="226" spans="1:8" x14ac:dyDescent="0.25">
      <c r="A226" s="151" t="str">
        <f>IF(AA_ORG!B239&lt;&gt;"",AA_ORG!B239,IF(AA_ORG!C239&lt;&gt;"",CONCATENATE(AA_ORG!$B$6,AA_ORG!C239),IF(AA_ORG!D239&lt;&gt;"",CONCATENATE(AA_ORG!$B$6,AA_ORG!$B$7,AA_ORG!D239),CONCATENATE(AA_ORG!$B$6,AA_ORG!$B$7,AA_ORG!$B$8,AA_ORG!E239))))</f>
        <v xml:space="preserve">                          </v>
      </c>
      <c r="B226" s="152" t="str">
        <f>IF(AA_ORG!F239&lt;&gt;"",AA_ORG!F239,"")</f>
        <v/>
      </c>
      <c r="C226" s="152"/>
      <c r="D226" s="152" t="str">
        <f>IF(AA_ORG!L239&lt;&gt;"",AA_ORG!L239,"")</f>
        <v/>
      </c>
      <c r="E226" s="153" t="str">
        <f>IF(AA_ORG!K239&lt;&gt;"",AA_ORG!K239,"")</f>
        <v/>
      </c>
      <c r="G226" s="160" t="str">
        <f t="shared" si="6"/>
        <v/>
      </c>
      <c r="H226" s="53">
        <f t="shared" si="7"/>
        <v>0</v>
      </c>
    </row>
    <row r="227" spans="1:8" x14ac:dyDescent="0.25">
      <c r="A227" s="151" t="str">
        <f>IF(AA_ORG!B240&lt;&gt;"",AA_ORG!B240,IF(AA_ORG!C240&lt;&gt;"",CONCATENATE(AA_ORG!$B$6,AA_ORG!C240),IF(AA_ORG!D240&lt;&gt;"",CONCATENATE(AA_ORG!$B$6,AA_ORG!$B$7,AA_ORG!D240),CONCATENATE(AA_ORG!$B$6,AA_ORG!$B$7,AA_ORG!$B$8,AA_ORG!E240))))</f>
        <v xml:space="preserve">                          </v>
      </c>
      <c r="B227" s="152" t="str">
        <f>IF(AA_ORG!F240&lt;&gt;"",AA_ORG!F240,"")</f>
        <v/>
      </c>
      <c r="C227" s="152"/>
      <c r="D227" s="152" t="str">
        <f>IF(AA_ORG!L240&lt;&gt;"",AA_ORG!L240,"")</f>
        <v/>
      </c>
      <c r="E227" s="153" t="str">
        <f>IF(AA_ORG!K240&lt;&gt;"",AA_ORG!K240,"")</f>
        <v/>
      </c>
      <c r="G227" s="160" t="str">
        <f t="shared" si="6"/>
        <v/>
      </c>
      <c r="H227" s="53">
        <f t="shared" si="7"/>
        <v>0</v>
      </c>
    </row>
    <row r="228" spans="1:8" x14ac:dyDescent="0.25">
      <c r="A228" s="151" t="str">
        <f>IF(AA_ORG!B241&lt;&gt;"",AA_ORG!B241,IF(AA_ORG!C241&lt;&gt;"",CONCATENATE(AA_ORG!$B$6,AA_ORG!C241),IF(AA_ORG!D241&lt;&gt;"",CONCATENATE(AA_ORG!$B$6,AA_ORG!$B$7,AA_ORG!D241),CONCATENATE(AA_ORG!$B$6,AA_ORG!$B$7,AA_ORG!$B$8,AA_ORG!E241))))</f>
        <v xml:space="preserve">                          </v>
      </c>
      <c r="B228" s="152" t="str">
        <f>IF(AA_ORG!F241&lt;&gt;"",AA_ORG!F241,"")</f>
        <v/>
      </c>
      <c r="C228" s="152"/>
      <c r="D228" s="152" t="str">
        <f>IF(AA_ORG!L241&lt;&gt;"",AA_ORG!L241,"")</f>
        <v/>
      </c>
      <c r="E228" s="153" t="str">
        <f>IF(AA_ORG!K241&lt;&gt;"",AA_ORG!K241,"")</f>
        <v/>
      </c>
      <c r="G228" s="160" t="str">
        <f t="shared" si="6"/>
        <v/>
      </c>
      <c r="H228" s="53">
        <f t="shared" si="7"/>
        <v>0</v>
      </c>
    </row>
    <row r="229" spans="1:8" x14ac:dyDescent="0.25">
      <c r="A229" s="151" t="str">
        <f>IF(AA_ORG!B242&lt;&gt;"",AA_ORG!B242,IF(AA_ORG!C242&lt;&gt;"",CONCATENATE(AA_ORG!$B$6,AA_ORG!C242),IF(AA_ORG!D242&lt;&gt;"",CONCATENATE(AA_ORG!$B$6,AA_ORG!$B$7,AA_ORG!D242),CONCATENATE(AA_ORG!$B$6,AA_ORG!$B$7,AA_ORG!$B$8,AA_ORG!E242))))</f>
        <v xml:space="preserve">                          </v>
      </c>
      <c r="B229" s="152" t="str">
        <f>IF(AA_ORG!F242&lt;&gt;"",AA_ORG!F242,"")</f>
        <v/>
      </c>
      <c r="C229" s="152"/>
      <c r="D229" s="152" t="str">
        <f>IF(AA_ORG!L242&lt;&gt;"",AA_ORG!L242,"")</f>
        <v/>
      </c>
      <c r="E229" s="153" t="str">
        <f>IF(AA_ORG!K242&lt;&gt;"",AA_ORG!K242,"")</f>
        <v/>
      </c>
      <c r="G229" s="160" t="str">
        <f t="shared" si="6"/>
        <v/>
      </c>
      <c r="H229" s="53">
        <f t="shared" si="7"/>
        <v>0</v>
      </c>
    </row>
    <row r="230" spans="1:8" x14ac:dyDescent="0.25">
      <c r="A230" s="151" t="str">
        <f>IF(AA_ORG!B243&lt;&gt;"",AA_ORG!B243,IF(AA_ORG!C243&lt;&gt;"",CONCATENATE(AA_ORG!$B$6,AA_ORG!C243),IF(AA_ORG!D243&lt;&gt;"",CONCATENATE(AA_ORG!$B$6,AA_ORG!$B$7,AA_ORG!D243),CONCATENATE(AA_ORG!$B$6,AA_ORG!$B$7,AA_ORG!$B$8,AA_ORG!E243))))</f>
        <v xml:space="preserve">                          </v>
      </c>
      <c r="B230" s="152" t="str">
        <f>IF(AA_ORG!F243&lt;&gt;"",AA_ORG!F243,"")</f>
        <v/>
      </c>
      <c r="C230" s="152"/>
      <c r="D230" s="152" t="str">
        <f>IF(AA_ORG!L243&lt;&gt;"",AA_ORG!L243,"")</f>
        <v/>
      </c>
      <c r="E230" s="153" t="str">
        <f>IF(AA_ORG!K243&lt;&gt;"",AA_ORG!K243,"")</f>
        <v/>
      </c>
      <c r="G230" s="160" t="str">
        <f t="shared" si="6"/>
        <v/>
      </c>
      <c r="H230" s="53">
        <f t="shared" si="7"/>
        <v>0</v>
      </c>
    </row>
    <row r="231" spans="1:8" x14ac:dyDescent="0.25">
      <c r="A231" s="151" t="str">
        <f>IF(AA_ORG!B244&lt;&gt;"",AA_ORG!B244,IF(AA_ORG!C244&lt;&gt;"",CONCATENATE(AA_ORG!$B$6,AA_ORG!C244),IF(AA_ORG!D244&lt;&gt;"",CONCATENATE(AA_ORG!$B$6,AA_ORG!$B$7,AA_ORG!D244),CONCATENATE(AA_ORG!$B$6,AA_ORG!$B$7,AA_ORG!$B$8,AA_ORG!E244))))</f>
        <v xml:space="preserve">                          </v>
      </c>
      <c r="B231" s="152" t="str">
        <f>IF(AA_ORG!F244&lt;&gt;"",AA_ORG!F244,"")</f>
        <v/>
      </c>
      <c r="C231" s="152"/>
      <c r="D231" s="152" t="str">
        <f>IF(AA_ORG!L244&lt;&gt;"",AA_ORG!L244,"")</f>
        <v/>
      </c>
      <c r="E231" s="153" t="str">
        <f>IF(AA_ORG!K244&lt;&gt;"",AA_ORG!K244,"")</f>
        <v/>
      </c>
      <c r="G231" s="160" t="str">
        <f t="shared" si="6"/>
        <v/>
      </c>
      <c r="H231" s="53">
        <f t="shared" si="7"/>
        <v>0</v>
      </c>
    </row>
    <row r="232" spans="1:8" x14ac:dyDescent="0.25">
      <c r="A232" s="151" t="str">
        <f>IF(AA_ORG!B245&lt;&gt;"",AA_ORG!B245,IF(AA_ORG!C245&lt;&gt;"",CONCATENATE(AA_ORG!$B$6,AA_ORG!C245),IF(AA_ORG!D245&lt;&gt;"",CONCATENATE(AA_ORG!$B$6,AA_ORG!$B$7,AA_ORG!D245),CONCATENATE(AA_ORG!$B$6,AA_ORG!$B$7,AA_ORG!$B$8,AA_ORG!E245))))</f>
        <v xml:space="preserve">                          </v>
      </c>
      <c r="B232" s="152" t="str">
        <f>IF(AA_ORG!F245&lt;&gt;"",AA_ORG!F245,"")</f>
        <v/>
      </c>
      <c r="C232" s="152"/>
      <c r="D232" s="152" t="str">
        <f>IF(AA_ORG!L245&lt;&gt;"",AA_ORG!L245,"")</f>
        <v/>
      </c>
      <c r="E232" s="153" t="str">
        <f>IF(AA_ORG!K245&lt;&gt;"",AA_ORG!K245,"")</f>
        <v/>
      </c>
      <c r="G232" s="160" t="str">
        <f t="shared" si="6"/>
        <v/>
      </c>
      <c r="H232" s="53">
        <f t="shared" si="7"/>
        <v>0</v>
      </c>
    </row>
    <row r="233" spans="1:8" x14ac:dyDescent="0.25">
      <c r="A233" s="151" t="str">
        <f>IF(AA_ORG!B246&lt;&gt;"",AA_ORG!B246,IF(AA_ORG!C246&lt;&gt;"",CONCATENATE(AA_ORG!$B$6,AA_ORG!C246),IF(AA_ORG!D246&lt;&gt;"",CONCATENATE(AA_ORG!$B$6,AA_ORG!$B$7,AA_ORG!D246),CONCATENATE(AA_ORG!$B$6,AA_ORG!$B$7,AA_ORG!$B$8,AA_ORG!E246))))</f>
        <v xml:space="preserve">                          </v>
      </c>
      <c r="B233" s="152" t="str">
        <f>IF(AA_ORG!F246&lt;&gt;"",AA_ORG!F246,"")</f>
        <v/>
      </c>
      <c r="C233" s="152"/>
      <c r="D233" s="152" t="str">
        <f>IF(AA_ORG!L246&lt;&gt;"",AA_ORG!L246,"")</f>
        <v/>
      </c>
      <c r="E233" s="153" t="str">
        <f>IF(AA_ORG!K246&lt;&gt;"",AA_ORG!K246,"")</f>
        <v/>
      </c>
      <c r="G233" s="160" t="str">
        <f t="shared" si="6"/>
        <v/>
      </c>
      <c r="H233" s="53">
        <f t="shared" si="7"/>
        <v>0</v>
      </c>
    </row>
    <row r="234" spans="1:8" x14ac:dyDescent="0.25">
      <c r="A234" s="151" t="str">
        <f>IF(AA_ORG!B247&lt;&gt;"",AA_ORG!B247,IF(AA_ORG!C247&lt;&gt;"",CONCATENATE(AA_ORG!$B$6,AA_ORG!C247),IF(AA_ORG!D247&lt;&gt;"",CONCATENATE(AA_ORG!$B$6,AA_ORG!$B$7,AA_ORG!D247),CONCATENATE(AA_ORG!$B$6,AA_ORG!$B$7,AA_ORG!$B$8,AA_ORG!E247))))</f>
        <v xml:space="preserve">                          </v>
      </c>
      <c r="B234" s="152" t="str">
        <f>IF(AA_ORG!F247&lt;&gt;"",AA_ORG!F247,"")</f>
        <v/>
      </c>
      <c r="C234" s="152"/>
      <c r="D234" s="152" t="str">
        <f>IF(AA_ORG!L247&lt;&gt;"",AA_ORG!L247,"")</f>
        <v/>
      </c>
      <c r="E234" s="153" t="str">
        <f>IF(AA_ORG!K247&lt;&gt;"",AA_ORG!K247,"")</f>
        <v/>
      </c>
      <c r="G234" s="160" t="str">
        <f t="shared" si="6"/>
        <v/>
      </c>
      <c r="H234" s="53">
        <f t="shared" si="7"/>
        <v>0</v>
      </c>
    </row>
    <row r="235" spans="1:8" x14ac:dyDescent="0.25">
      <c r="A235" s="151" t="str">
        <f>IF(AA_ORG!B248&lt;&gt;"",AA_ORG!B248,IF(AA_ORG!C248&lt;&gt;"",CONCATENATE(AA_ORG!$B$6,AA_ORG!C248),IF(AA_ORG!D248&lt;&gt;"",CONCATENATE(AA_ORG!$B$6,AA_ORG!$B$7,AA_ORG!D248),CONCATENATE(AA_ORG!$B$6,AA_ORG!$B$7,AA_ORG!$B$8,AA_ORG!E248))))</f>
        <v xml:space="preserve">                          </v>
      </c>
      <c r="B235" s="152" t="str">
        <f>IF(AA_ORG!F248&lt;&gt;"",AA_ORG!F248,"")</f>
        <v/>
      </c>
      <c r="C235" s="152"/>
      <c r="D235" s="152" t="str">
        <f>IF(AA_ORG!L248&lt;&gt;"",AA_ORG!L248,"")</f>
        <v/>
      </c>
      <c r="E235" s="153" t="str">
        <f>IF(AA_ORG!K248&lt;&gt;"",AA_ORG!K248,"")</f>
        <v/>
      </c>
      <c r="G235" s="160" t="str">
        <f t="shared" si="6"/>
        <v/>
      </c>
      <c r="H235" s="53">
        <f t="shared" si="7"/>
        <v>0</v>
      </c>
    </row>
    <row r="236" spans="1:8" x14ac:dyDescent="0.25">
      <c r="A236" s="151" t="str">
        <f>IF(AA_ORG!B249&lt;&gt;"",AA_ORG!B249,IF(AA_ORG!C249&lt;&gt;"",CONCATENATE(AA_ORG!$B$6,AA_ORG!C249),IF(AA_ORG!D249&lt;&gt;"",CONCATENATE(AA_ORG!$B$6,AA_ORG!$B$7,AA_ORG!D249),CONCATENATE(AA_ORG!$B$6,AA_ORG!$B$7,AA_ORG!$B$8,AA_ORG!E249))))</f>
        <v xml:space="preserve">                          </v>
      </c>
      <c r="B236" s="152" t="str">
        <f>IF(AA_ORG!F249&lt;&gt;"",AA_ORG!F249,"")</f>
        <v/>
      </c>
      <c r="C236" s="152"/>
      <c r="D236" s="152" t="str">
        <f>IF(AA_ORG!L249&lt;&gt;"",AA_ORG!L249,"")</f>
        <v/>
      </c>
      <c r="E236" s="153" t="str">
        <f>IF(AA_ORG!K249&lt;&gt;"",AA_ORG!K249,"")</f>
        <v/>
      </c>
      <c r="G236" s="160" t="str">
        <f t="shared" si="6"/>
        <v/>
      </c>
      <c r="H236" s="53">
        <f t="shared" si="7"/>
        <v>0</v>
      </c>
    </row>
    <row r="237" spans="1:8" x14ac:dyDescent="0.25">
      <c r="A237" s="151" t="str">
        <f>IF(AA_ORG!B250&lt;&gt;"",AA_ORG!B250,IF(AA_ORG!C250&lt;&gt;"",CONCATENATE(AA_ORG!$B$6,AA_ORG!C250),IF(AA_ORG!D250&lt;&gt;"",CONCATENATE(AA_ORG!$B$6,AA_ORG!$B$7,AA_ORG!D250),CONCATENATE(AA_ORG!$B$6,AA_ORG!$B$7,AA_ORG!$B$8,AA_ORG!E250))))</f>
        <v xml:space="preserve">                          </v>
      </c>
      <c r="B237" s="152" t="str">
        <f>IF(AA_ORG!F250&lt;&gt;"",AA_ORG!F250,"")</f>
        <v/>
      </c>
      <c r="C237" s="152"/>
      <c r="D237" s="152" t="str">
        <f>IF(AA_ORG!L250&lt;&gt;"",AA_ORG!L250,"")</f>
        <v/>
      </c>
      <c r="E237" s="153" t="str">
        <f>IF(AA_ORG!K250&lt;&gt;"",AA_ORG!K250,"")</f>
        <v/>
      </c>
      <c r="G237" s="160" t="str">
        <f t="shared" si="6"/>
        <v/>
      </c>
      <c r="H237" s="53">
        <f t="shared" si="7"/>
        <v>0</v>
      </c>
    </row>
    <row r="238" spans="1:8" x14ac:dyDescent="0.25">
      <c r="A238" s="151" t="str">
        <f>IF(AA_ORG!B251&lt;&gt;"",AA_ORG!B251,IF(AA_ORG!C251&lt;&gt;"",CONCATENATE(AA_ORG!$B$6,AA_ORG!C251),IF(AA_ORG!D251&lt;&gt;"",CONCATENATE(AA_ORG!$B$6,AA_ORG!$B$7,AA_ORG!D251),CONCATENATE(AA_ORG!$B$6,AA_ORG!$B$7,AA_ORG!$B$8,AA_ORG!E251))))</f>
        <v xml:space="preserve">                          </v>
      </c>
      <c r="B238" s="152" t="str">
        <f>IF(AA_ORG!F251&lt;&gt;"",AA_ORG!F251,"")</f>
        <v/>
      </c>
      <c r="C238" s="152"/>
      <c r="D238" s="152" t="str">
        <f>IF(AA_ORG!L251&lt;&gt;"",AA_ORG!L251,"")</f>
        <v/>
      </c>
      <c r="E238" s="153" t="str">
        <f>IF(AA_ORG!K251&lt;&gt;"",AA_ORG!K251,"")</f>
        <v/>
      </c>
      <c r="G238" s="160" t="str">
        <f t="shared" si="6"/>
        <v/>
      </c>
      <c r="H238" s="53">
        <f t="shared" si="7"/>
        <v>0</v>
      </c>
    </row>
    <row r="239" spans="1:8" x14ac:dyDescent="0.25">
      <c r="A239" s="151" t="str">
        <f>IF(AA_ORG!B252&lt;&gt;"",AA_ORG!B252,IF(AA_ORG!C252&lt;&gt;"",CONCATENATE(AA_ORG!$B$6,AA_ORG!C252),IF(AA_ORG!D252&lt;&gt;"",CONCATENATE(AA_ORG!$B$6,AA_ORG!$B$7,AA_ORG!D252),CONCATENATE(AA_ORG!$B$6,AA_ORG!$B$7,AA_ORG!$B$8,AA_ORG!E252))))</f>
        <v xml:space="preserve">                          </v>
      </c>
      <c r="B239" s="152" t="str">
        <f>IF(AA_ORG!F252&lt;&gt;"",AA_ORG!F252,"")</f>
        <v/>
      </c>
      <c r="C239" s="152"/>
      <c r="D239" s="152" t="str">
        <f>IF(AA_ORG!L252&lt;&gt;"",AA_ORG!L252,"")</f>
        <v/>
      </c>
      <c r="E239" s="153" t="str">
        <f>IF(AA_ORG!K252&lt;&gt;"",AA_ORG!K252,"")</f>
        <v/>
      </c>
      <c r="G239" s="160" t="str">
        <f t="shared" si="6"/>
        <v/>
      </c>
      <c r="H239" s="53">
        <f t="shared" si="7"/>
        <v>0</v>
      </c>
    </row>
    <row r="240" spans="1:8" x14ac:dyDescent="0.25">
      <c r="A240" s="151" t="str">
        <f>IF(AA_ORG!B253&lt;&gt;"",AA_ORG!B253,IF(AA_ORG!C253&lt;&gt;"",CONCATENATE(AA_ORG!$B$6,AA_ORG!C253),IF(AA_ORG!D253&lt;&gt;"",CONCATENATE(AA_ORG!$B$6,AA_ORG!$B$7,AA_ORG!D253),CONCATENATE(AA_ORG!$B$6,AA_ORG!$B$7,AA_ORG!$B$8,AA_ORG!E253))))</f>
        <v xml:space="preserve">                          </v>
      </c>
      <c r="B240" s="152" t="str">
        <f>IF(AA_ORG!F253&lt;&gt;"",AA_ORG!F253,"")</f>
        <v/>
      </c>
      <c r="C240" s="152"/>
      <c r="D240" s="152" t="str">
        <f>IF(AA_ORG!L253&lt;&gt;"",AA_ORG!L253,"")</f>
        <v/>
      </c>
      <c r="E240" s="153" t="str">
        <f>IF(AA_ORG!K253&lt;&gt;"",AA_ORG!K253,"")</f>
        <v/>
      </c>
      <c r="G240" s="160" t="str">
        <f t="shared" si="6"/>
        <v/>
      </c>
      <c r="H240" s="53">
        <f t="shared" si="7"/>
        <v>0</v>
      </c>
    </row>
    <row r="241" spans="1:8" x14ac:dyDescent="0.25">
      <c r="A241" s="151" t="str">
        <f>IF(AA_ORG!B254&lt;&gt;"",AA_ORG!B254,IF(AA_ORG!C254&lt;&gt;"",CONCATENATE(AA_ORG!$B$6,AA_ORG!C254),IF(AA_ORG!D254&lt;&gt;"",CONCATENATE(AA_ORG!$B$6,AA_ORG!$B$7,AA_ORG!D254),CONCATENATE(AA_ORG!$B$6,AA_ORG!$B$7,AA_ORG!$B$8,AA_ORG!E254))))</f>
        <v xml:space="preserve">                          </v>
      </c>
      <c r="B241" s="152" t="str">
        <f>IF(AA_ORG!F254&lt;&gt;"",AA_ORG!F254,"")</f>
        <v/>
      </c>
      <c r="C241" s="152"/>
      <c r="D241" s="152" t="str">
        <f>IF(AA_ORG!L254&lt;&gt;"",AA_ORG!L254,"")</f>
        <v/>
      </c>
      <c r="E241" s="153" t="str">
        <f>IF(AA_ORG!K254&lt;&gt;"",AA_ORG!K254,"")</f>
        <v/>
      </c>
      <c r="G241" s="160" t="str">
        <f t="shared" si="6"/>
        <v/>
      </c>
      <c r="H241" s="53">
        <f t="shared" si="7"/>
        <v>0</v>
      </c>
    </row>
    <row r="242" spans="1:8" x14ac:dyDescent="0.25">
      <c r="A242" s="151" t="str">
        <f>IF(AA_ORG!B255&lt;&gt;"",AA_ORG!B255,IF(AA_ORG!C255&lt;&gt;"",CONCATENATE(AA_ORG!$B$6,AA_ORG!C255),IF(AA_ORG!D255&lt;&gt;"",CONCATENATE(AA_ORG!$B$6,AA_ORG!$B$7,AA_ORG!D255),CONCATENATE(AA_ORG!$B$6,AA_ORG!$B$7,AA_ORG!$B$8,AA_ORG!E255))))</f>
        <v xml:space="preserve">                          </v>
      </c>
      <c r="B242" s="152" t="str">
        <f>IF(AA_ORG!F255&lt;&gt;"",AA_ORG!F255,"")</f>
        <v/>
      </c>
      <c r="C242" s="152"/>
      <c r="D242" s="152" t="str">
        <f>IF(AA_ORG!L255&lt;&gt;"",AA_ORG!L255,"")</f>
        <v/>
      </c>
      <c r="E242" s="153" t="str">
        <f>IF(AA_ORG!K255&lt;&gt;"",AA_ORG!K255,"")</f>
        <v/>
      </c>
      <c r="G242" s="160" t="str">
        <f t="shared" si="6"/>
        <v/>
      </c>
      <c r="H242" s="53">
        <f t="shared" si="7"/>
        <v>0</v>
      </c>
    </row>
    <row r="243" spans="1:8" x14ac:dyDescent="0.25">
      <c r="A243" s="151" t="str">
        <f>IF(AA_ORG!B256&lt;&gt;"",AA_ORG!B256,IF(AA_ORG!C256&lt;&gt;"",CONCATENATE(AA_ORG!$B$6,AA_ORG!C256),IF(AA_ORG!D256&lt;&gt;"",CONCATENATE(AA_ORG!$B$6,AA_ORG!$B$7,AA_ORG!D256),CONCATENATE(AA_ORG!$B$6,AA_ORG!$B$7,AA_ORG!$B$8,AA_ORG!E256))))</f>
        <v xml:space="preserve">                          </v>
      </c>
      <c r="B243" s="152" t="str">
        <f>IF(AA_ORG!F256&lt;&gt;"",AA_ORG!F256,"")</f>
        <v/>
      </c>
      <c r="C243" s="152"/>
      <c r="D243" s="152" t="str">
        <f>IF(AA_ORG!L256&lt;&gt;"",AA_ORG!L256,"")</f>
        <v/>
      </c>
      <c r="E243" s="153" t="str">
        <f>IF(AA_ORG!K256&lt;&gt;"",AA_ORG!K256,"")</f>
        <v/>
      </c>
      <c r="G243" s="160" t="str">
        <f t="shared" si="6"/>
        <v/>
      </c>
      <c r="H243" s="53">
        <f t="shared" si="7"/>
        <v>0</v>
      </c>
    </row>
    <row r="244" spans="1:8" x14ac:dyDescent="0.25">
      <c r="A244" s="151" t="str">
        <f>IF(AA_ORG!B257&lt;&gt;"",AA_ORG!B257,IF(AA_ORG!C257&lt;&gt;"",CONCATENATE(AA_ORG!$B$6,AA_ORG!C257),IF(AA_ORG!D257&lt;&gt;"",CONCATENATE(AA_ORG!$B$6,AA_ORG!$B$7,AA_ORG!D257),CONCATENATE(AA_ORG!$B$6,AA_ORG!$B$7,AA_ORG!$B$8,AA_ORG!E257))))</f>
        <v xml:space="preserve">                          </v>
      </c>
      <c r="B244" s="152" t="str">
        <f>IF(AA_ORG!F257&lt;&gt;"",AA_ORG!F257,"")</f>
        <v/>
      </c>
      <c r="C244" s="152"/>
      <c r="D244" s="152" t="str">
        <f>IF(AA_ORG!L257&lt;&gt;"",AA_ORG!L257,"")</f>
        <v/>
      </c>
      <c r="E244" s="153" t="str">
        <f>IF(AA_ORG!K257&lt;&gt;"",AA_ORG!K257,"")</f>
        <v/>
      </c>
      <c r="G244" s="160" t="str">
        <f t="shared" si="6"/>
        <v/>
      </c>
      <c r="H244" s="53">
        <f t="shared" si="7"/>
        <v>0</v>
      </c>
    </row>
    <row r="245" spans="1:8" x14ac:dyDescent="0.25">
      <c r="A245" s="151" t="str">
        <f>IF(AA_ORG!B258&lt;&gt;"",AA_ORG!B258,IF(AA_ORG!C258&lt;&gt;"",CONCATENATE(AA_ORG!$B$6,AA_ORG!C258),IF(AA_ORG!D258&lt;&gt;"",CONCATENATE(AA_ORG!$B$6,AA_ORG!$B$7,AA_ORG!D258),CONCATENATE(AA_ORG!$B$6,AA_ORG!$B$7,AA_ORG!$B$8,AA_ORG!E258))))</f>
        <v xml:space="preserve">                          </v>
      </c>
      <c r="B245" s="152" t="str">
        <f>IF(AA_ORG!F258&lt;&gt;"",AA_ORG!F258,"")</f>
        <v/>
      </c>
      <c r="C245" s="152"/>
      <c r="D245" s="152" t="str">
        <f>IF(AA_ORG!L258&lt;&gt;"",AA_ORG!L258,"")</f>
        <v/>
      </c>
      <c r="E245" s="153" t="str">
        <f>IF(AA_ORG!K258&lt;&gt;"",AA_ORG!K258,"")</f>
        <v/>
      </c>
      <c r="G245" s="160" t="str">
        <f t="shared" si="6"/>
        <v/>
      </c>
      <c r="H245" s="53">
        <f t="shared" si="7"/>
        <v>0</v>
      </c>
    </row>
    <row r="246" spans="1:8" x14ac:dyDescent="0.25">
      <c r="A246" s="151" t="str">
        <f>IF(AA_ORG!B259&lt;&gt;"",AA_ORG!B259,IF(AA_ORG!C259&lt;&gt;"",CONCATENATE(AA_ORG!$B$6,AA_ORG!C259),IF(AA_ORG!D259&lt;&gt;"",CONCATENATE(AA_ORG!$B$6,AA_ORG!$B$7,AA_ORG!D259),CONCATENATE(AA_ORG!$B$6,AA_ORG!$B$7,AA_ORG!$B$8,AA_ORG!E259))))</f>
        <v xml:space="preserve">                          </v>
      </c>
      <c r="B246" s="152" t="str">
        <f>IF(AA_ORG!F259&lt;&gt;"",AA_ORG!F259,"")</f>
        <v/>
      </c>
      <c r="C246" s="152"/>
      <c r="D246" s="152" t="str">
        <f>IF(AA_ORG!L259&lt;&gt;"",AA_ORG!L259,"")</f>
        <v/>
      </c>
      <c r="E246" s="153" t="str">
        <f>IF(AA_ORG!K259&lt;&gt;"",AA_ORG!K259,"")</f>
        <v/>
      </c>
      <c r="G246" s="160" t="str">
        <f t="shared" si="6"/>
        <v/>
      </c>
      <c r="H246" s="53">
        <f t="shared" si="7"/>
        <v>0</v>
      </c>
    </row>
    <row r="247" spans="1:8" x14ac:dyDescent="0.25">
      <c r="A247" s="151" t="str">
        <f>IF(AA_ORG!B260&lt;&gt;"",AA_ORG!B260,IF(AA_ORG!C260&lt;&gt;"",CONCATENATE(AA_ORG!$B$6,AA_ORG!C260),IF(AA_ORG!D260&lt;&gt;"",CONCATENATE(AA_ORG!$B$6,AA_ORG!$B$7,AA_ORG!D260),CONCATENATE(AA_ORG!$B$6,AA_ORG!$B$7,AA_ORG!$B$8,AA_ORG!E260))))</f>
        <v xml:space="preserve">                          </v>
      </c>
      <c r="B247" s="152" t="str">
        <f>IF(AA_ORG!F260&lt;&gt;"",AA_ORG!F260,"")</f>
        <v/>
      </c>
      <c r="C247" s="152"/>
      <c r="D247" s="152" t="str">
        <f>IF(AA_ORG!L260&lt;&gt;"",AA_ORG!L260,"")</f>
        <v/>
      </c>
      <c r="E247" s="153" t="str">
        <f>IF(AA_ORG!K260&lt;&gt;"",AA_ORG!K260,"")</f>
        <v/>
      </c>
      <c r="G247" s="160" t="str">
        <f t="shared" si="6"/>
        <v/>
      </c>
      <c r="H247" s="53">
        <f t="shared" si="7"/>
        <v>0</v>
      </c>
    </row>
    <row r="248" spans="1:8" x14ac:dyDescent="0.25">
      <c r="A248" s="151" t="str">
        <f>IF(AA_ORG!B261&lt;&gt;"",AA_ORG!B261,IF(AA_ORG!C261&lt;&gt;"",CONCATENATE(AA_ORG!$B$6,AA_ORG!C261),IF(AA_ORG!D261&lt;&gt;"",CONCATENATE(AA_ORG!$B$6,AA_ORG!$B$7,AA_ORG!D261),CONCATENATE(AA_ORG!$B$6,AA_ORG!$B$7,AA_ORG!$B$8,AA_ORG!E261))))</f>
        <v xml:space="preserve">                          </v>
      </c>
      <c r="B248" s="152" t="str">
        <f>IF(AA_ORG!F261&lt;&gt;"",AA_ORG!F261,"")</f>
        <v/>
      </c>
      <c r="C248" s="152"/>
      <c r="D248" s="152" t="str">
        <f>IF(AA_ORG!L261&lt;&gt;"",AA_ORG!L261,"")</f>
        <v/>
      </c>
      <c r="E248" s="153" t="str">
        <f>IF(AA_ORG!K261&lt;&gt;"",AA_ORG!K261,"")</f>
        <v/>
      </c>
      <c r="G248" s="160" t="str">
        <f t="shared" si="6"/>
        <v/>
      </c>
      <c r="H248" s="53">
        <f t="shared" si="7"/>
        <v>0</v>
      </c>
    </row>
    <row r="249" spans="1:8" x14ac:dyDescent="0.25">
      <c r="A249" s="151" t="str">
        <f>IF(AA_ORG!B262&lt;&gt;"",AA_ORG!B262,IF(AA_ORG!C262&lt;&gt;"",CONCATENATE(AA_ORG!$B$6,AA_ORG!C262),IF(AA_ORG!D262&lt;&gt;"",CONCATENATE(AA_ORG!$B$6,AA_ORG!$B$7,AA_ORG!D262),CONCATENATE(AA_ORG!$B$6,AA_ORG!$B$7,AA_ORG!$B$8,AA_ORG!E262))))</f>
        <v xml:space="preserve">                          </v>
      </c>
      <c r="B249" s="152" t="str">
        <f>IF(AA_ORG!F262&lt;&gt;"",AA_ORG!F262,"")</f>
        <v/>
      </c>
      <c r="C249" s="152"/>
      <c r="D249" s="152" t="str">
        <f>IF(AA_ORG!L262&lt;&gt;"",AA_ORG!L262,"")</f>
        <v/>
      </c>
      <c r="E249" s="153" t="str">
        <f>IF(AA_ORG!K262&lt;&gt;"",AA_ORG!K262,"")</f>
        <v/>
      </c>
      <c r="G249" s="160" t="str">
        <f t="shared" si="6"/>
        <v/>
      </c>
      <c r="H249" s="53">
        <f t="shared" si="7"/>
        <v>0</v>
      </c>
    </row>
    <row r="250" spans="1:8" x14ac:dyDescent="0.25">
      <c r="A250" s="151" t="str">
        <f>IF(AA_ORG!B263&lt;&gt;"",AA_ORG!B263,IF(AA_ORG!C263&lt;&gt;"",CONCATENATE(AA_ORG!$B$6,AA_ORG!C263),IF(AA_ORG!D263&lt;&gt;"",CONCATENATE(AA_ORG!$B$6,AA_ORG!$B$7,AA_ORG!D263),CONCATENATE(AA_ORG!$B$6,AA_ORG!$B$7,AA_ORG!$B$8,AA_ORG!E263))))</f>
        <v xml:space="preserve">                          </v>
      </c>
      <c r="B250" s="152" t="str">
        <f>IF(AA_ORG!F263&lt;&gt;"",AA_ORG!F263,"")</f>
        <v/>
      </c>
      <c r="C250" s="152"/>
      <c r="D250" s="152" t="str">
        <f>IF(AA_ORG!L263&lt;&gt;"",AA_ORG!L263,"")</f>
        <v/>
      </c>
      <c r="E250" s="153" t="str">
        <f>IF(AA_ORG!K263&lt;&gt;"",AA_ORG!K263,"")</f>
        <v/>
      </c>
      <c r="G250" s="160" t="str">
        <f t="shared" si="6"/>
        <v/>
      </c>
      <c r="H250" s="53">
        <f t="shared" si="7"/>
        <v>0</v>
      </c>
    </row>
    <row r="251" spans="1:8" x14ac:dyDescent="0.25">
      <c r="A251" s="151" t="str">
        <f>IF(AA_ORG!B264&lt;&gt;"",AA_ORG!B264,IF(AA_ORG!C264&lt;&gt;"",CONCATENATE(AA_ORG!$B$6,AA_ORG!C264),IF(AA_ORG!D264&lt;&gt;"",CONCATENATE(AA_ORG!$B$6,AA_ORG!$B$7,AA_ORG!D264),CONCATENATE(AA_ORG!$B$6,AA_ORG!$B$7,AA_ORG!$B$8,AA_ORG!E264))))</f>
        <v xml:space="preserve">                          </v>
      </c>
      <c r="B251" s="152" t="str">
        <f>IF(AA_ORG!F264&lt;&gt;"",AA_ORG!F264,"")</f>
        <v/>
      </c>
      <c r="C251" s="152"/>
      <c r="D251" s="152" t="str">
        <f>IF(AA_ORG!L264&lt;&gt;"",AA_ORG!L264,"")</f>
        <v/>
      </c>
      <c r="E251" s="153" t="str">
        <f>IF(AA_ORG!K264&lt;&gt;"",AA_ORG!K264,"")</f>
        <v/>
      </c>
      <c r="G251" s="160" t="str">
        <f t="shared" si="6"/>
        <v/>
      </c>
      <c r="H251" s="53">
        <f t="shared" si="7"/>
        <v>0</v>
      </c>
    </row>
    <row r="252" spans="1:8" ht="2.1" customHeight="1" x14ac:dyDescent="0.25">
      <c r="A252" s="137"/>
      <c r="B252" s="138"/>
      <c r="C252" s="138"/>
      <c r="D252" s="138"/>
      <c r="E252" s="139"/>
    </row>
  </sheetData>
  <mergeCells count="2">
    <mergeCell ref="A1:E1"/>
    <mergeCell ref="A2:E2"/>
  </mergeCells>
  <conditionalFormatting sqref="C5:C251">
    <cfRule type="expression" dxfId="53" priority="3" stopIfTrue="1">
      <formula>$H5</formula>
    </cfRule>
  </conditionalFormatting>
  <conditionalFormatting sqref="E4">
    <cfRule type="expression" dxfId="52" priority="6" stopIfTrue="1">
      <formula>$J$8</formula>
    </cfRule>
  </conditionalFormatting>
  <conditionalFormatting sqref="E5:E251">
    <cfRule type="expression" dxfId="51" priority="7" stopIfTrue="1">
      <formula>$J$8</formula>
    </cfRule>
  </conditionalFormatting>
  <printOptions horizontalCentered="1" verticalCentered="1"/>
  <pageMargins left="0.39370078740157483" right="0.39370078740157483" top="0.47244094488188981" bottom="0.47244094488188981" header="0" footer="0"/>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FFFF00"/>
  </sheetPr>
  <dimension ref="A1:L380"/>
  <sheetViews>
    <sheetView zoomScale="75" zoomScaleNormal="75" workbookViewId="0">
      <selection sqref="A1:E1"/>
    </sheetView>
  </sheetViews>
  <sheetFormatPr defaultRowHeight="15" x14ac:dyDescent="0.25"/>
  <cols>
    <col min="1" max="1" width="91.28515625" style="1" customWidth="1"/>
    <col min="2" max="2" width="3.7109375" style="3" customWidth="1"/>
    <col min="3" max="3" width="6.7109375" style="3" customWidth="1"/>
    <col min="4" max="4" width="5" style="3" customWidth="1"/>
    <col min="5" max="5" width="6.7109375" style="1" customWidth="1"/>
    <col min="6" max="6" width="20" style="1" customWidth="1"/>
    <col min="7" max="7" width="11" style="1" bestFit="1" customWidth="1"/>
    <col min="8" max="8" width="9.42578125" style="17" bestFit="1" customWidth="1"/>
    <col min="9" max="9" width="9.140625" style="1"/>
    <col min="10" max="10" width="9.7109375" style="1" bestFit="1" customWidth="1"/>
    <col min="11" max="11" width="2.7109375" style="1" customWidth="1"/>
    <col min="12" max="16384" width="9.140625" style="1"/>
  </cols>
  <sheetData>
    <row r="1" spans="1:12" ht="18.75" x14ac:dyDescent="0.3">
      <c r="A1" s="212" t="str">
        <f>CONCATENATE(Generalità_ORG!D5," - ",Generalità_ORG!D6," - ",Generalità_ORG!D7)</f>
        <v xml:space="preserve"> -  - </v>
      </c>
      <c r="B1" s="212"/>
      <c r="C1" s="212"/>
      <c r="D1" s="212"/>
      <c r="E1" s="212"/>
    </row>
    <row r="2" spans="1:12" ht="15" customHeight="1" x14ac:dyDescent="0.25">
      <c r="A2" s="205" t="s">
        <v>181</v>
      </c>
      <c r="B2" s="205"/>
      <c r="C2" s="205"/>
      <c r="D2" s="205"/>
      <c r="E2" s="205"/>
    </row>
    <row r="3" spans="1:12" ht="3" customHeight="1" x14ac:dyDescent="0.25"/>
    <row r="4" spans="1:12" ht="15.75" x14ac:dyDescent="0.25">
      <c r="A4" s="148" t="str">
        <f>IF(Generalità_ORG!D23="",Testi_CALC!E5,CONCATENATE("Voce della QB del PG 1: ",Generalità_ORG!D23))</f>
        <v>(PG non utilizzato)</v>
      </c>
      <c r="B4" s="149" t="s">
        <v>155</v>
      </c>
      <c r="C4" s="149" t="s">
        <v>157</v>
      </c>
      <c r="D4" s="149" t="s">
        <v>158</v>
      </c>
      <c r="E4" s="150" t="s">
        <v>156</v>
      </c>
      <c r="G4" s="2" t="s">
        <v>166</v>
      </c>
      <c r="H4" s="18" t="s">
        <v>167</v>
      </c>
    </row>
    <row r="5" spans="1:12" x14ac:dyDescent="0.25">
      <c r="A5" s="151" t="str">
        <f>IF(QB_PG1_ORG!B18&lt;&gt;"",QB_PG1_ORG!B18,IF(QB_PG1_ORG!C18&lt;&gt;"",CONCATENATE(QB_PG1_ORG!$B$6,QB_PG1_ORG!C18),IF(QB_PG1_ORG!D18&lt;&gt;"",CONCATENATE(QB_PG1_ORG!$B$6,QB_PG1_ORG!$B$7,QB_PG1_ORG!D18),CONCATENATE(QB_PG1_ORG!$B$6,QB_PG1_ORG!$B$7,QB_PG1_ORG!$B$8,QB_PG1_ORG!E18))))</f>
        <v xml:space="preserve">                          </v>
      </c>
      <c r="B5" s="152" t="str">
        <f>IF(QB_PG1_ORG!F18&lt;&gt;"",QB_PG1_ORG!F18,"")</f>
        <v/>
      </c>
      <c r="C5" s="152"/>
      <c r="D5" s="152" t="str">
        <f>IF(QB_PG1_ORG!L18&lt;&gt;"",QB_PG1_ORG!L18,"")</f>
        <v/>
      </c>
      <c r="E5" s="153" t="str">
        <f>IF(QB_PG1_ORG!K18&lt;&gt;"",QB_PG1_ORG!K18,"")</f>
        <v/>
      </c>
      <c r="G5" s="160" t="str">
        <f>IF(C5="","",IF(OR(C5="/",C5="\"),E5/2,E5))</f>
        <v/>
      </c>
      <c r="H5" s="53">
        <f>IF(D5&lt;&gt;"",1,0)</f>
        <v>0</v>
      </c>
    </row>
    <row r="6" spans="1:12" x14ac:dyDescent="0.25">
      <c r="A6" s="151" t="str">
        <f>IF(QB_PG1_ORG!B19&lt;&gt;"",QB_PG1_ORG!B19,IF(QB_PG1_ORG!C19&lt;&gt;"",CONCATENATE(QB_PG1_ORG!$B$6,QB_PG1_ORG!C19),IF(QB_PG1_ORG!D19&lt;&gt;"",CONCATENATE(QB_PG1_ORG!$B$6,QB_PG1_ORG!$B$7,QB_PG1_ORG!D19),CONCATENATE(QB_PG1_ORG!$B$6,QB_PG1_ORG!$B$7,QB_PG1_ORG!$B$8,QB_PG1_ORG!E19))))</f>
        <v xml:space="preserve">                          </v>
      </c>
      <c r="B6" s="152" t="str">
        <f>IF(QB_PG1_ORG!F19&lt;&gt;"",QB_PG1_ORG!F19,"")</f>
        <v/>
      </c>
      <c r="C6" s="152"/>
      <c r="D6" s="152" t="str">
        <f>IF(QB_PG1_ORG!L19&lt;&gt;"",QB_PG1_ORG!L19,"")</f>
        <v/>
      </c>
      <c r="E6" s="153" t="str">
        <f>IF(QB_PG1_ORG!K19&lt;&gt;"",QB_PG1_ORG!K19,"")</f>
        <v/>
      </c>
      <c r="G6" s="160" t="str">
        <f t="shared" ref="G6:G64" si="0">IF(C6="","",IF(OR(C6="/",C6="\"),E6/2,E6))</f>
        <v/>
      </c>
      <c r="H6" s="53">
        <f t="shared" ref="H6:H64" si="1">IF(D6&lt;&gt;"",1,0)</f>
        <v>0</v>
      </c>
    </row>
    <row r="7" spans="1:12" x14ac:dyDescent="0.25">
      <c r="A7" s="151" t="str">
        <f>IF(QB_PG1_ORG!B20&lt;&gt;"",QB_PG1_ORG!B20,IF(QB_PG1_ORG!C20&lt;&gt;"",CONCATENATE(QB_PG1_ORG!$B$6,QB_PG1_ORG!C20),IF(QB_PG1_ORG!D20&lt;&gt;"",CONCATENATE(QB_PG1_ORG!$B$6,QB_PG1_ORG!$B$7,QB_PG1_ORG!D20),CONCATENATE(QB_PG1_ORG!$B$6,QB_PG1_ORG!$B$7,QB_PG1_ORG!$B$8,QB_PG1_ORG!E20))))</f>
        <v xml:space="preserve">                          </v>
      </c>
      <c r="B7" s="152" t="str">
        <f>IF(QB_PG1_ORG!F20&lt;&gt;"",QB_PG1_ORG!F20,"")</f>
        <v/>
      </c>
      <c r="C7" s="152"/>
      <c r="D7" s="152" t="str">
        <f>IF(QB_PG1_ORG!L20&lt;&gt;"",QB_PG1_ORG!L20,"")</f>
        <v/>
      </c>
      <c r="E7" s="153" t="str">
        <f>IF(QB_PG1_ORG!K20&lt;&gt;"",QB_PG1_ORG!K20,"")</f>
        <v/>
      </c>
      <c r="G7" s="160" t="str">
        <f t="shared" si="0"/>
        <v/>
      </c>
      <c r="H7" s="53">
        <f t="shared" si="1"/>
        <v>0</v>
      </c>
    </row>
    <row r="8" spans="1:12" x14ac:dyDescent="0.25">
      <c r="A8" s="151" t="str">
        <f>IF(QB_PG1_ORG!B21&lt;&gt;"",QB_PG1_ORG!B21,IF(QB_PG1_ORG!C21&lt;&gt;"",CONCATENATE(QB_PG1_ORG!$B$6,QB_PG1_ORG!C21),IF(QB_PG1_ORG!D21&lt;&gt;"",CONCATENATE(QB_PG1_ORG!$B$6,QB_PG1_ORG!$B$7,QB_PG1_ORG!D21),CONCATENATE(QB_PG1_ORG!$B$6,QB_PG1_ORG!$B$7,QB_PG1_ORG!$B$8,QB_PG1_ORG!E21))))</f>
        <v xml:space="preserve">                          </v>
      </c>
      <c r="B8" s="152" t="str">
        <f>IF(QB_PG1_ORG!F21&lt;&gt;"",QB_PG1_ORG!F21,"")</f>
        <v/>
      </c>
      <c r="C8" s="152"/>
      <c r="D8" s="152" t="str">
        <f>IF(QB_PG1_ORG!L21&lt;&gt;"",QB_PG1_ORG!L21,"")</f>
        <v/>
      </c>
      <c r="E8" s="153" t="str">
        <f>IF(QB_PG1_ORG!K21&lt;&gt;"",QB_PG1_ORG!K21,"")</f>
        <v/>
      </c>
      <c r="G8" s="160" t="str">
        <f t="shared" si="0"/>
        <v/>
      </c>
      <c r="H8" s="53">
        <f t="shared" si="1"/>
        <v>0</v>
      </c>
      <c r="J8" s="53">
        <f>IF(QB_PG1_ORG!B9&lt;&gt;"",0,1)</f>
        <v>1</v>
      </c>
      <c r="L8" s="2" t="s">
        <v>168</v>
      </c>
    </row>
    <row r="9" spans="1:12" x14ac:dyDescent="0.25">
      <c r="A9" s="151" t="str">
        <f>IF(QB_PG1_ORG!B22&lt;&gt;"",QB_PG1_ORG!B22,IF(QB_PG1_ORG!C22&lt;&gt;"",CONCATENATE(QB_PG1_ORG!$B$6,QB_PG1_ORG!C22),IF(QB_PG1_ORG!D22&lt;&gt;"",CONCATENATE(QB_PG1_ORG!$B$6,QB_PG1_ORG!$B$7,QB_PG1_ORG!D22),CONCATENATE(QB_PG1_ORG!$B$6,QB_PG1_ORG!$B$7,QB_PG1_ORG!$B$8,QB_PG1_ORG!E22))))</f>
        <v xml:space="preserve">                          </v>
      </c>
      <c r="B9" s="152" t="str">
        <f>IF(QB_PG1_ORG!F22&lt;&gt;"",QB_PG1_ORG!F22,"")</f>
        <v/>
      </c>
      <c r="C9" s="152"/>
      <c r="D9" s="152" t="str">
        <f>IF(QB_PG1_ORG!L22&lt;&gt;"",QB_PG1_ORG!L22,"")</f>
        <v/>
      </c>
      <c r="E9" s="153" t="str">
        <f>IF(QB_PG1_ORG!K22&lt;&gt;"",QB_PG1_ORG!K22,"")</f>
        <v/>
      </c>
      <c r="G9" s="160" t="str">
        <f t="shared" si="0"/>
        <v/>
      </c>
      <c r="H9" s="53">
        <f t="shared" si="1"/>
        <v>0</v>
      </c>
    </row>
    <row r="10" spans="1:12" x14ac:dyDescent="0.25">
      <c r="A10" s="151" t="str">
        <f>IF(QB_PG1_ORG!B23&lt;&gt;"",QB_PG1_ORG!B23,IF(QB_PG1_ORG!C23&lt;&gt;"",CONCATENATE(QB_PG1_ORG!$B$6,QB_PG1_ORG!C23),IF(QB_PG1_ORG!D23&lt;&gt;"",CONCATENATE(QB_PG1_ORG!$B$6,QB_PG1_ORG!$B$7,QB_PG1_ORG!D23),CONCATENATE(QB_PG1_ORG!$B$6,QB_PG1_ORG!$B$7,QB_PG1_ORG!$B$8,QB_PG1_ORG!E23))))</f>
        <v xml:space="preserve">                          </v>
      </c>
      <c r="B10" s="152" t="str">
        <f>IF(QB_PG1_ORG!F23&lt;&gt;"",QB_PG1_ORG!F23,"")</f>
        <v/>
      </c>
      <c r="C10" s="152"/>
      <c r="D10" s="152" t="str">
        <f>IF(QB_PG1_ORG!L23&lt;&gt;"",QB_PG1_ORG!L23,"")</f>
        <v/>
      </c>
      <c r="E10" s="153" t="str">
        <f>IF(QB_PG1_ORG!K23&lt;&gt;"",QB_PG1_ORG!K23,"")</f>
        <v/>
      </c>
      <c r="G10" s="160" t="str">
        <f t="shared" si="0"/>
        <v/>
      </c>
      <c r="H10" s="53">
        <f t="shared" si="1"/>
        <v>0</v>
      </c>
      <c r="J10" s="53">
        <f>SUM(G5:G64)</f>
        <v>0</v>
      </c>
      <c r="L10" s="1" t="s">
        <v>182</v>
      </c>
    </row>
    <row r="11" spans="1:12" x14ac:dyDescent="0.25">
      <c r="A11" s="151" t="str">
        <f>IF(QB_PG1_ORG!B24&lt;&gt;"",QB_PG1_ORG!B24,IF(QB_PG1_ORG!C24&lt;&gt;"",CONCATENATE(QB_PG1_ORG!$B$6,QB_PG1_ORG!C24),IF(QB_PG1_ORG!D24&lt;&gt;"",CONCATENATE(QB_PG1_ORG!$B$6,QB_PG1_ORG!$B$7,QB_PG1_ORG!D24),CONCATENATE(QB_PG1_ORG!$B$6,QB_PG1_ORG!$B$7,QB_PG1_ORG!$B$8,QB_PG1_ORG!E24))))</f>
        <v xml:space="preserve">                          </v>
      </c>
      <c r="B11" s="152" t="str">
        <f>IF(QB_PG1_ORG!F24&lt;&gt;"",QB_PG1_ORG!F24,"")</f>
        <v/>
      </c>
      <c r="C11" s="152"/>
      <c r="D11" s="152" t="str">
        <f>IF(QB_PG1_ORG!L24&lt;&gt;"",QB_PG1_ORG!L24,"")</f>
        <v/>
      </c>
      <c r="E11" s="153" t="str">
        <f>IF(QB_PG1_ORG!K24&lt;&gt;"",QB_PG1_ORG!K24,"")</f>
        <v/>
      </c>
      <c r="G11" s="160" t="str">
        <f t="shared" si="0"/>
        <v/>
      </c>
      <c r="H11" s="53">
        <f t="shared" si="1"/>
        <v>0</v>
      </c>
    </row>
    <row r="12" spans="1:12" x14ac:dyDescent="0.25">
      <c r="A12" s="151" t="str">
        <f>IF(QB_PG1_ORG!B25&lt;&gt;"",QB_PG1_ORG!B25,IF(QB_PG1_ORG!C25&lt;&gt;"",CONCATENATE(QB_PG1_ORG!$B$6,QB_PG1_ORG!C25),IF(QB_PG1_ORG!D25&lt;&gt;"",CONCATENATE(QB_PG1_ORG!$B$6,QB_PG1_ORG!$B$7,QB_PG1_ORG!D25),CONCATENATE(QB_PG1_ORG!$B$6,QB_PG1_ORG!$B$7,QB_PG1_ORG!$B$8,QB_PG1_ORG!E25))))</f>
        <v xml:space="preserve">                          </v>
      </c>
      <c r="B12" s="152" t="str">
        <f>IF(QB_PG1_ORG!F25&lt;&gt;"",QB_PG1_ORG!F25,"")</f>
        <v/>
      </c>
      <c r="C12" s="152"/>
      <c r="D12" s="152" t="str">
        <f>IF(QB_PG1_ORG!L25&lt;&gt;"",QB_PG1_ORG!L25,"")</f>
        <v/>
      </c>
      <c r="E12" s="153" t="str">
        <f>IF(QB_PG1_ORG!K25&lt;&gt;"",QB_PG1_ORG!K25,"")</f>
        <v/>
      </c>
      <c r="G12" s="160" t="str">
        <f t="shared" si="0"/>
        <v/>
      </c>
      <c r="H12" s="53">
        <f t="shared" si="1"/>
        <v>0</v>
      </c>
    </row>
    <row r="13" spans="1:12" x14ac:dyDescent="0.25">
      <c r="A13" s="151" t="str">
        <f>IF(QB_PG1_ORG!B26&lt;&gt;"",QB_PG1_ORG!B26,IF(QB_PG1_ORG!C26&lt;&gt;"",CONCATENATE(QB_PG1_ORG!$B$6,QB_PG1_ORG!C26),IF(QB_PG1_ORG!D26&lt;&gt;"",CONCATENATE(QB_PG1_ORG!$B$6,QB_PG1_ORG!$B$7,QB_PG1_ORG!D26),CONCATENATE(QB_PG1_ORG!$B$6,QB_PG1_ORG!$B$7,QB_PG1_ORG!$B$8,QB_PG1_ORG!E26))))</f>
        <v xml:space="preserve">                          </v>
      </c>
      <c r="B13" s="152" t="str">
        <f>IF(QB_PG1_ORG!F26&lt;&gt;"",QB_PG1_ORG!F26,"")</f>
        <v/>
      </c>
      <c r="C13" s="152"/>
      <c r="D13" s="152" t="str">
        <f>IF(QB_PG1_ORG!L26&lt;&gt;"",QB_PG1_ORG!L26,"")</f>
        <v/>
      </c>
      <c r="E13" s="153" t="str">
        <f>IF(QB_PG1_ORG!K26&lt;&gt;"",QB_PG1_ORG!K26,"")</f>
        <v/>
      </c>
      <c r="G13" s="160" t="str">
        <f t="shared" si="0"/>
        <v/>
      </c>
      <c r="H13" s="53">
        <f t="shared" si="1"/>
        <v>0</v>
      </c>
    </row>
    <row r="14" spans="1:12" x14ac:dyDescent="0.25">
      <c r="A14" s="151" t="str">
        <f>IF(QB_PG1_ORG!B27&lt;&gt;"",QB_PG1_ORG!B27,IF(QB_PG1_ORG!C27&lt;&gt;"",CONCATENATE(QB_PG1_ORG!$B$6,QB_PG1_ORG!C27),IF(QB_PG1_ORG!D27&lt;&gt;"",CONCATENATE(QB_PG1_ORG!$B$6,QB_PG1_ORG!$B$7,QB_PG1_ORG!D27),CONCATENATE(QB_PG1_ORG!$B$6,QB_PG1_ORG!$B$7,QB_PG1_ORG!$B$8,QB_PG1_ORG!E27))))</f>
        <v xml:space="preserve">                          </v>
      </c>
      <c r="B14" s="152" t="str">
        <f>IF(QB_PG1_ORG!F27&lt;&gt;"",QB_PG1_ORG!F27,"")</f>
        <v/>
      </c>
      <c r="C14" s="152"/>
      <c r="D14" s="152" t="str">
        <f>IF(QB_PG1_ORG!L27&lt;&gt;"",QB_PG1_ORG!L27,"")</f>
        <v/>
      </c>
      <c r="E14" s="153" t="str">
        <f>IF(QB_PG1_ORG!K27&lt;&gt;"",QB_PG1_ORG!K27,"")</f>
        <v/>
      </c>
      <c r="G14" s="160" t="str">
        <f t="shared" si="0"/>
        <v/>
      </c>
      <c r="H14" s="53">
        <f t="shared" si="1"/>
        <v>0</v>
      </c>
    </row>
    <row r="15" spans="1:12" x14ac:dyDescent="0.25">
      <c r="A15" s="151" t="str">
        <f>IF(QB_PG1_ORG!B28&lt;&gt;"",QB_PG1_ORG!B28,IF(QB_PG1_ORG!C28&lt;&gt;"",CONCATENATE(QB_PG1_ORG!$B$6,QB_PG1_ORG!C28),IF(QB_PG1_ORG!D28&lt;&gt;"",CONCATENATE(QB_PG1_ORG!$B$6,QB_PG1_ORG!$B$7,QB_PG1_ORG!D28),CONCATENATE(QB_PG1_ORG!$B$6,QB_PG1_ORG!$B$7,QB_PG1_ORG!$B$8,QB_PG1_ORG!E28))))</f>
        <v xml:space="preserve">                          </v>
      </c>
      <c r="B15" s="152" t="str">
        <f>IF(QB_PG1_ORG!F28&lt;&gt;"",QB_PG1_ORG!F28,"")</f>
        <v/>
      </c>
      <c r="C15" s="152"/>
      <c r="D15" s="152" t="str">
        <f>IF(QB_PG1_ORG!L28&lt;&gt;"",QB_PG1_ORG!L28,"")</f>
        <v/>
      </c>
      <c r="E15" s="153" t="str">
        <f>IF(QB_PG1_ORG!K28&lt;&gt;"",QB_PG1_ORG!K28,"")</f>
        <v/>
      </c>
      <c r="G15" s="160" t="str">
        <f t="shared" si="0"/>
        <v/>
      </c>
      <c r="H15" s="53">
        <f t="shared" si="1"/>
        <v>0</v>
      </c>
    </row>
    <row r="16" spans="1:12" x14ac:dyDescent="0.25">
      <c r="A16" s="151" t="str">
        <f>IF(QB_PG1_ORG!B29&lt;&gt;"",QB_PG1_ORG!B29,IF(QB_PG1_ORG!C29&lt;&gt;"",CONCATENATE(QB_PG1_ORG!$B$6,QB_PG1_ORG!C29),IF(QB_PG1_ORG!D29&lt;&gt;"",CONCATENATE(QB_PG1_ORG!$B$6,QB_PG1_ORG!$B$7,QB_PG1_ORG!D29),CONCATENATE(QB_PG1_ORG!$B$6,QB_PG1_ORG!$B$7,QB_PG1_ORG!$B$8,QB_PG1_ORG!E29))))</f>
        <v xml:space="preserve">                          </v>
      </c>
      <c r="B16" s="152" t="str">
        <f>IF(QB_PG1_ORG!F29&lt;&gt;"",QB_PG1_ORG!F29,"")</f>
        <v/>
      </c>
      <c r="C16" s="152"/>
      <c r="D16" s="152" t="str">
        <f>IF(QB_PG1_ORG!L29&lt;&gt;"",QB_PG1_ORG!L29,"")</f>
        <v/>
      </c>
      <c r="E16" s="153" t="str">
        <f>IF(QB_PG1_ORG!K29&lt;&gt;"",QB_PG1_ORG!K29,"")</f>
        <v/>
      </c>
      <c r="G16" s="160" t="str">
        <f t="shared" si="0"/>
        <v/>
      </c>
      <c r="H16" s="53">
        <f t="shared" si="1"/>
        <v>0</v>
      </c>
    </row>
    <row r="17" spans="1:8" x14ac:dyDescent="0.25">
      <c r="A17" s="151" t="str">
        <f>IF(QB_PG1_ORG!B30&lt;&gt;"",QB_PG1_ORG!B30,IF(QB_PG1_ORG!C30&lt;&gt;"",CONCATENATE(QB_PG1_ORG!$B$6,QB_PG1_ORG!C30),IF(QB_PG1_ORG!D30&lt;&gt;"",CONCATENATE(QB_PG1_ORG!$B$6,QB_PG1_ORG!$B$7,QB_PG1_ORG!D30),CONCATENATE(QB_PG1_ORG!$B$6,QB_PG1_ORG!$B$7,QB_PG1_ORG!$B$8,QB_PG1_ORG!E30))))</f>
        <v xml:space="preserve">                          </v>
      </c>
      <c r="B17" s="152" t="str">
        <f>IF(QB_PG1_ORG!F30&lt;&gt;"",QB_PG1_ORG!F30,"")</f>
        <v/>
      </c>
      <c r="C17" s="152"/>
      <c r="D17" s="152" t="str">
        <f>IF(QB_PG1_ORG!L30&lt;&gt;"",QB_PG1_ORG!L30,"")</f>
        <v/>
      </c>
      <c r="E17" s="153" t="str">
        <f>IF(QB_PG1_ORG!K30&lt;&gt;"",QB_PG1_ORG!K30,"")</f>
        <v/>
      </c>
      <c r="G17" s="160" t="str">
        <f t="shared" si="0"/>
        <v/>
      </c>
      <c r="H17" s="53">
        <f t="shared" si="1"/>
        <v>0</v>
      </c>
    </row>
    <row r="18" spans="1:8" x14ac:dyDescent="0.25">
      <c r="A18" s="151" t="str">
        <f>IF(QB_PG1_ORG!B31&lt;&gt;"",QB_PG1_ORG!B31,IF(QB_PG1_ORG!C31&lt;&gt;"",CONCATENATE(QB_PG1_ORG!$B$6,QB_PG1_ORG!C31),IF(QB_PG1_ORG!D31&lt;&gt;"",CONCATENATE(QB_PG1_ORG!$B$6,QB_PG1_ORG!$B$7,QB_PG1_ORG!D31),CONCATENATE(QB_PG1_ORG!$B$6,QB_PG1_ORG!$B$7,QB_PG1_ORG!$B$8,QB_PG1_ORG!E31))))</f>
        <v xml:space="preserve">                          </v>
      </c>
      <c r="B18" s="152" t="str">
        <f>IF(QB_PG1_ORG!F31&lt;&gt;"",QB_PG1_ORG!F31,"")</f>
        <v/>
      </c>
      <c r="C18" s="152"/>
      <c r="D18" s="152" t="str">
        <f>IF(QB_PG1_ORG!L31&lt;&gt;"",QB_PG1_ORG!L31,"")</f>
        <v/>
      </c>
      <c r="E18" s="153" t="str">
        <f>IF(QB_PG1_ORG!K31&lt;&gt;"",QB_PG1_ORG!K31,"")</f>
        <v/>
      </c>
      <c r="G18" s="160" t="str">
        <f t="shared" si="0"/>
        <v/>
      </c>
      <c r="H18" s="53">
        <f t="shared" si="1"/>
        <v>0</v>
      </c>
    </row>
    <row r="19" spans="1:8" x14ac:dyDescent="0.25">
      <c r="A19" s="151" t="str">
        <f>IF(QB_PG1_ORG!B32&lt;&gt;"",QB_PG1_ORG!B32,IF(QB_PG1_ORG!C32&lt;&gt;"",CONCATENATE(QB_PG1_ORG!$B$6,QB_PG1_ORG!C32),IF(QB_PG1_ORG!D32&lt;&gt;"",CONCATENATE(QB_PG1_ORG!$B$6,QB_PG1_ORG!$B$7,QB_PG1_ORG!D32),CONCATENATE(QB_PG1_ORG!$B$6,QB_PG1_ORG!$B$7,QB_PG1_ORG!$B$8,QB_PG1_ORG!E32))))</f>
        <v xml:space="preserve">                          </v>
      </c>
      <c r="B19" s="152" t="str">
        <f>IF(QB_PG1_ORG!F32&lt;&gt;"",QB_PG1_ORG!F32,"")</f>
        <v/>
      </c>
      <c r="C19" s="152"/>
      <c r="D19" s="152" t="str">
        <f>IF(QB_PG1_ORG!L32&lt;&gt;"",QB_PG1_ORG!L32,"")</f>
        <v/>
      </c>
      <c r="E19" s="153" t="str">
        <f>IF(QB_PG1_ORG!K32&lt;&gt;"",QB_PG1_ORG!K32,"")</f>
        <v/>
      </c>
      <c r="G19" s="160" t="str">
        <f t="shared" si="0"/>
        <v/>
      </c>
      <c r="H19" s="53">
        <f t="shared" si="1"/>
        <v>0</v>
      </c>
    </row>
    <row r="20" spans="1:8" x14ac:dyDescent="0.25">
      <c r="A20" s="151" t="str">
        <f>IF(QB_PG1_ORG!B33&lt;&gt;"",QB_PG1_ORG!B33,IF(QB_PG1_ORG!C33&lt;&gt;"",CONCATENATE(QB_PG1_ORG!$B$6,QB_PG1_ORG!C33),IF(QB_PG1_ORG!D33&lt;&gt;"",CONCATENATE(QB_PG1_ORG!$B$6,QB_PG1_ORG!$B$7,QB_PG1_ORG!D33),CONCATENATE(QB_PG1_ORG!$B$6,QB_PG1_ORG!$B$7,QB_PG1_ORG!$B$8,QB_PG1_ORG!E33))))</f>
        <v xml:space="preserve">                          </v>
      </c>
      <c r="B20" s="152" t="str">
        <f>IF(QB_PG1_ORG!F33&lt;&gt;"",QB_PG1_ORG!F33,"")</f>
        <v/>
      </c>
      <c r="C20" s="152"/>
      <c r="D20" s="152" t="str">
        <f>IF(QB_PG1_ORG!L33&lt;&gt;"",QB_PG1_ORG!L33,"")</f>
        <v/>
      </c>
      <c r="E20" s="153" t="str">
        <f>IF(QB_PG1_ORG!K33&lt;&gt;"",QB_PG1_ORG!K33,"")</f>
        <v/>
      </c>
      <c r="G20" s="160" t="str">
        <f t="shared" si="0"/>
        <v/>
      </c>
      <c r="H20" s="53">
        <f t="shared" si="1"/>
        <v>0</v>
      </c>
    </row>
    <row r="21" spans="1:8" x14ac:dyDescent="0.25">
      <c r="A21" s="151" t="str">
        <f>IF(QB_PG1_ORG!B34&lt;&gt;"",QB_PG1_ORG!B34,IF(QB_PG1_ORG!C34&lt;&gt;"",CONCATENATE(QB_PG1_ORG!$B$6,QB_PG1_ORG!C34),IF(QB_PG1_ORG!D34&lt;&gt;"",CONCATENATE(QB_PG1_ORG!$B$6,QB_PG1_ORG!$B$7,QB_PG1_ORG!D34),CONCATENATE(QB_PG1_ORG!$B$6,QB_PG1_ORG!$B$7,QB_PG1_ORG!$B$8,QB_PG1_ORG!E34))))</f>
        <v xml:space="preserve">                          </v>
      </c>
      <c r="B21" s="152" t="str">
        <f>IF(QB_PG1_ORG!F34&lt;&gt;"",QB_PG1_ORG!F34,"")</f>
        <v/>
      </c>
      <c r="C21" s="152"/>
      <c r="D21" s="152" t="str">
        <f>IF(QB_PG1_ORG!L34&lt;&gt;"",QB_PG1_ORG!L34,"")</f>
        <v/>
      </c>
      <c r="E21" s="153" t="str">
        <f>IF(QB_PG1_ORG!K34&lt;&gt;"",QB_PG1_ORG!K34,"")</f>
        <v/>
      </c>
      <c r="G21" s="160" t="str">
        <f t="shared" si="0"/>
        <v/>
      </c>
      <c r="H21" s="53">
        <f t="shared" si="1"/>
        <v>0</v>
      </c>
    </row>
    <row r="22" spans="1:8" x14ac:dyDescent="0.25">
      <c r="A22" s="151" t="str">
        <f>IF(QB_PG1_ORG!B35&lt;&gt;"",QB_PG1_ORG!B35,IF(QB_PG1_ORG!C35&lt;&gt;"",CONCATENATE(QB_PG1_ORG!$B$6,QB_PG1_ORG!C35),IF(QB_PG1_ORG!D35&lt;&gt;"",CONCATENATE(QB_PG1_ORG!$B$6,QB_PG1_ORG!$B$7,QB_PG1_ORG!D35),CONCATENATE(QB_PG1_ORG!$B$6,QB_PG1_ORG!$B$7,QB_PG1_ORG!$B$8,QB_PG1_ORG!E35))))</f>
        <v xml:space="preserve">                          </v>
      </c>
      <c r="B22" s="152" t="str">
        <f>IF(QB_PG1_ORG!F35&lt;&gt;"",QB_PG1_ORG!F35,"")</f>
        <v/>
      </c>
      <c r="C22" s="152"/>
      <c r="D22" s="152" t="str">
        <f>IF(QB_PG1_ORG!L35&lt;&gt;"",QB_PG1_ORG!L35,"")</f>
        <v/>
      </c>
      <c r="E22" s="153" t="str">
        <f>IF(QB_PG1_ORG!K35&lt;&gt;"",QB_PG1_ORG!K35,"")</f>
        <v/>
      </c>
      <c r="G22" s="160" t="str">
        <f t="shared" si="0"/>
        <v/>
      </c>
      <c r="H22" s="53">
        <f t="shared" si="1"/>
        <v>0</v>
      </c>
    </row>
    <row r="23" spans="1:8" x14ac:dyDescent="0.25">
      <c r="A23" s="151" t="str">
        <f>IF(QB_PG1_ORG!B36&lt;&gt;"",QB_PG1_ORG!B36,IF(QB_PG1_ORG!C36&lt;&gt;"",CONCATENATE(QB_PG1_ORG!$B$6,QB_PG1_ORG!C36),IF(QB_PG1_ORG!D36&lt;&gt;"",CONCATENATE(QB_PG1_ORG!$B$6,QB_PG1_ORG!$B$7,QB_PG1_ORG!D36),CONCATENATE(QB_PG1_ORG!$B$6,QB_PG1_ORG!$B$7,QB_PG1_ORG!$B$8,QB_PG1_ORG!E36))))</f>
        <v xml:space="preserve">                          </v>
      </c>
      <c r="B23" s="152" t="str">
        <f>IF(QB_PG1_ORG!F36&lt;&gt;"",QB_PG1_ORG!F36,"")</f>
        <v/>
      </c>
      <c r="C23" s="152"/>
      <c r="D23" s="152" t="str">
        <f>IF(QB_PG1_ORG!L36&lt;&gt;"",QB_PG1_ORG!L36,"")</f>
        <v/>
      </c>
      <c r="E23" s="153" t="str">
        <f>IF(QB_PG1_ORG!K36&lt;&gt;"",QB_PG1_ORG!K36,"")</f>
        <v/>
      </c>
      <c r="G23" s="160" t="str">
        <f t="shared" si="0"/>
        <v/>
      </c>
      <c r="H23" s="53">
        <f t="shared" si="1"/>
        <v>0</v>
      </c>
    </row>
    <row r="24" spans="1:8" x14ac:dyDescent="0.25">
      <c r="A24" s="151" t="str">
        <f>IF(QB_PG1_ORG!B37&lt;&gt;"",QB_PG1_ORG!B37,IF(QB_PG1_ORG!C37&lt;&gt;"",CONCATENATE(QB_PG1_ORG!$B$6,QB_PG1_ORG!C37),IF(QB_PG1_ORG!D37&lt;&gt;"",CONCATENATE(QB_PG1_ORG!$B$6,QB_PG1_ORG!$B$7,QB_PG1_ORG!D37),CONCATENATE(QB_PG1_ORG!$B$6,QB_PG1_ORG!$B$7,QB_PG1_ORG!$B$8,QB_PG1_ORG!E37))))</f>
        <v xml:space="preserve">                          </v>
      </c>
      <c r="B24" s="152" t="str">
        <f>IF(QB_PG1_ORG!F37&lt;&gt;"",QB_PG1_ORG!F37,"")</f>
        <v/>
      </c>
      <c r="C24" s="152"/>
      <c r="D24" s="152" t="str">
        <f>IF(QB_PG1_ORG!L37&lt;&gt;"",QB_PG1_ORG!L37,"")</f>
        <v/>
      </c>
      <c r="E24" s="153" t="str">
        <f>IF(QB_PG1_ORG!K37&lt;&gt;"",QB_PG1_ORG!K37,"")</f>
        <v/>
      </c>
      <c r="G24" s="160" t="str">
        <f t="shared" si="0"/>
        <v/>
      </c>
      <c r="H24" s="53">
        <f t="shared" si="1"/>
        <v>0</v>
      </c>
    </row>
    <row r="25" spans="1:8" x14ac:dyDescent="0.25">
      <c r="A25" s="151" t="str">
        <f>IF(QB_PG1_ORG!B38&lt;&gt;"",QB_PG1_ORG!B38,IF(QB_PG1_ORG!C38&lt;&gt;"",CONCATENATE(QB_PG1_ORG!$B$6,QB_PG1_ORG!C38),IF(QB_PG1_ORG!D38&lt;&gt;"",CONCATENATE(QB_PG1_ORG!$B$6,QB_PG1_ORG!$B$7,QB_PG1_ORG!D38),CONCATENATE(QB_PG1_ORG!$B$6,QB_PG1_ORG!$B$7,QB_PG1_ORG!$B$8,QB_PG1_ORG!E38))))</f>
        <v xml:space="preserve">                          </v>
      </c>
      <c r="B25" s="152" t="str">
        <f>IF(QB_PG1_ORG!F38&lt;&gt;"",QB_PG1_ORG!F38,"")</f>
        <v/>
      </c>
      <c r="C25" s="152"/>
      <c r="D25" s="152" t="str">
        <f>IF(QB_PG1_ORG!L38&lt;&gt;"",QB_PG1_ORG!L38,"")</f>
        <v/>
      </c>
      <c r="E25" s="153" t="str">
        <f>IF(QB_PG1_ORG!K38&lt;&gt;"",QB_PG1_ORG!K38,"")</f>
        <v/>
      </c>
      <c r="G25" s="160" t="str">
        <f t="shared" si="0"/>
        <v/>
      </c>
      <c r="H25" s="53">
        <f t="shared" si="1"/>
        <v>0</v>
      </c>
    </row>
    <row r="26" spans="1:8" x14ac:dyDescent="0.25">
      <c r="A26" s="151" t="str">
        <f>IF(QB_PG1_ORG!B39&lt;&gt;"",QB_PG1_ORG!B39,IF(QB_PG1_ORG!C39&lt;&gt;"",CONCATENATE(QB_PG1_ORG!$B$6,QB_PG1_ORG!C39),IF(QB_PG1_ORG!D39&lt;&gt;"",CONCATENATE(QB_PG1_ORG!$B$6,QB_PG1_ORG!$B$7,QB_PG1_ORG!D39),CONCATENATE(QB_PG1_ORG!$B$6,QB_PG1_ORG!$B$7,QB_PG1_ORG!$B$8,QB_PG1_ORG!E39))))</f>
        <v xml:space="preserve">                          </v>
      </c>
      <c r="B26" s="152" t="str">
        <f>IF(QB_PG1_ORG!F39&lt;&gt;"",QB_PG1_ORG!F39,"")</f>
        <v/>
      </c>
      <c r="C26" s="152"/>
      <c r="D26" s="152" t="str">
        <f>IF(QB_PG1_ORG!L39&lt;&gt;"",QB_PG1_ORG!L39,"")</f>
        <v/>
      </c>
      <c r="E26" s="153" t="str">
        <f>IF(QB_PG1_ORG!K39&lt;&gt;"",QB_PG1_ORG!K39,"")</f>
        <v/>
      </c>
      <c r="G26" s="160" t="str">
        <f t="shared" si="0"/>
        <v/>
      </c>
      <c r="H26" s="53">
        <f t="shared" si="1"/>
        <v>0</v>
      </c>
    </row>
    <row r="27" spans="1:8" x14ac:dyDescent="0.25">
      <c r="A27" s="151" t="str">
        <f>IF(QB_PG1_ORG!B40&lt;&gt;"",QB_PG1_ORG!B40,IF(QB_PG1_ORG!C40&lt;&gt;"",CONCATENATE(QB_PG1_ORG!$B$6,QB_PG1_ORG!C40),IF(QB_PG1_ORG!D40&lt;&gt;"",CONCATENATE(QB_PG1_ORG!$B$6,QB_PG1_ORG!$B$7,QB_PG1_ORG!D40),CONCATENATE(QB_PG1_ORG!$B$6,QB_PG1_ORG!$B$7,QB_PG1_ORG!$B$8,QB_PG1_ORG!E40))))</f>
        <v xml:space="preserve">                          </v>
      </c>
      <c r="B27" s="152" t="str">
        <f>IF(QB_PG1_ORG!F40&lt;&gt;"",QB_PG1_ORG!F40,"")</f>
        <v/>
      </c>
      <c r="C27" s="152"/>
      <c r="D27" s="152" t="str">
        <f>IF(QB_PG1_ORG!L40&lt;&gt;"",QB_PG1_ORG!L40,"")</f>
        <v/>
      </c>
      <c r="E27" s="153" t="str">
        <f>IF(QB_PG1_ORG!K40&lt;&gt;"",QB_PG1_ORG!K40,"")</f>
        <v/>
      </c>
      <c r="G27" s="160" t="str">
        <f t="shared" si="0"/>
        <v/>
      </c>
      <c r="H27" s="53">
        <f t="shared" si="1"/>
        <v>0</v>
      </c>
    </row>
    <row r="28" spans="1:8" x14ac:dyDescent="0.25">
      <c r="A28" s="151" t="str">
        <f>IF(QB_PG1_ORG!B41&lt;&gt;"",QB_PG1_ORG!B41,IF(QB_PG1_ORG!C41&lt;&gt;"",CONCATENATE(QB_PG1_ORG!$B$6,QB_PG1_ORG!C41),IF(QB_PG1_ORG!D41&lt;&gt;"",CONCATENATE(QB_PG1_ORG!$B$6,QB_PG1_ORG!$B$7,QB_PG1_ORG!D41),CONCATENATE(QB_PG1_ORG!$B$6,QB_PG1_ORG!$B$7,QB_PG1_ORG!$B$8,QB_PG1_ORG!E41))))</f>
        <v xml:space="preserve">                          </v>
      </c>
      <c r="B28" s="152" t="str">
        <f>IF(QB_PG1_ORG!F41&lt;&gt;"",QB_PG1_ORG!F41,"")</f>
        <v/>
      </c>
      <c r="C28" s="152"/>
      <c r="D28" s="152" t="str">
        <f>IF(QB_PG1_ORG!L41&lt;&gt;"",QB_PG1_ORG!L41,"")</f>
        <v/>
      </c>
      <c r="E28" s="153" t="str">
        <f>IF(QB_PG1_ORG!K41&lt;&gt;"",QB_PG1_ORG!K41,"")</f>
        <v/>
      </c>
      <c r="G28" s="160" t="str">
        <f t="shared" si="0"/>
        <v/>
      </c>
      <c r="H28" s="53">
        <f t="shared" si="1"/>
        <v>0</v>
      </c>
    </row>
    <row r="29" spans="1:8" x14ac:dyDescent="0.25">
      <c r="A29" s="151" t="str">
        <f>IF(QB_PG1_ORG!B42&lt;&gt;"",QB_PG1_ORG!B42,IF(QB_PG1_ORG!C42&lt;&gt;"",CONCATENATE(QB_PG1_ORG!$B$6,QB_PG1_ORG!C42),IF(QB_PG1_ORG!D42&lt;&gt;"",CONCATENATE(QB_PG1_ORG!$B$6,QB_PG1_ORG!$B$7,QB_PG1_ORG!D42),CONCATENATE(QB_PG1_ORG!$B$6,QB_PG1_ORG!$B$7,QB_PG1_ORG!$B$8,QB_PG1_ORG!E42))))</f>
        <v xml:space="preserve">                          </v>
      </c>
      <c r="B29" s="152" t="str">
        <f>IF(QB_PG1_ORG!F42&lt;&gt;"",QB_PG1_ORG!F42,"")</f>
        <v/>
      </c>
      <c r="C29" s="152"/>
      <c r="D29" s="152" t="str">
        <f>IF(QB_PG1_ORG!L42&lt;&gt;"",QB_PG1_ORG!L42,"")</f>
        <v/>
      </c>
      <c r="E29" s="153" t="str">
        <f>IF(QB_PG1_ORG!K42&lt;&gt;"",QB_PG1_ORG!K42,"")</f>
        <v/>
      </c>
      <c r="G29" s="160" t="str">
        <f t="shared" si="0"/>
        <v/>
      </c>
      <c r="H29" s="53">
        <f t="shared" si="1"/>
        <v>0</v>
      </c>
    </row>
    <row r="30" spans="1:8" x14ac:dyDescent="0.25">
      <c r="A30" s="151" t="str">
        <f>IF(QB_PG1_ORG!B43&lt;&gt;"",QB_PG1_ORG!B43,IF(QB_PG1_ORG!C43&lt;&gt;"",CONCATENATE(QB_PG1_ORG!$B$6,QB_PG1_ORG!C43),IF(QB_PG1_ORG!D43&lt;&gt;"",CONCATENATE(QB_PG1_ORG!$B$6,QB_PG1_ORG!$B$7,QB_PG1_ORG!D43),CONCATENATE(QB_PG1_ORG!$B$6,QB_PG1_ORG!$B$7,QB_PG1_ORG!$B$8,QB_PG1_ORG!E43))))</f>
        <v xml:space="preserve">                          </v>
      </c>
      <c r="B30" s="152" t="str">
        <f>IF(QB_PG1_ORG!F43&lt;&gt;"",QB_PG1_ORG!F43,"")</f>
        <v/>
      </c>
      <c r="C30" s="152"/>
      <c r="D30" s="152" t="str">
        <f>IF(QB_PG1_ORG!L43&lt;&gt;"",QB_PG1_ORG!L43,"")</f>
        <v/>
      </c>
      <c r="E30" s="153" t="str">
        <f>IF(QB_PG1_ORG!K43&lt;&gt;"",QB_PG1_ORG!K43,"")</f>
        <v/>
      </c>
      <c r="G30" s="160" t="str">
        <f t="shared" si="0"/>
        <v/>
      </c>
      <c r="H30" s="53">
        <f t="shared" si="1"/>
        <v>0</v>
      </c>
    </row>
    <row r="31" spans="1:8" x14ac:dyDescent="0.25">
      <c r="A31" s="151" t="str">
        <f>IF(QB_PG1_ORG!B44&lt;&gt;"",QB_PG1_ORG!B44,IF(QB_PG1_ORG!C44&lt;&gt;"",CONCATENATE(QB_PG1_ORG!$B$6,QB_PG1_ORG!C44),IF(QB_PG1_ORG!D44&lt;&gt;"",CONCATENATE(QB_PG1_ORG!$B$6,QB_PG1_ORG!$B$7,QB_PG1_ORG!D44),CONCATENATE(QB_PG1_ORG!$B$6,QB_PG1_ORG!$B$7,QB_PG1_ORG!$B$8,QB_PG1_ORG!E44))))</f>
        <v xml:space="preserve">                          </v>
      </c>
      <c r="B31" s="152" t="str">
        <f>IF(QB_PG1_ORG!F44&lt;&gt;"",QB_PG1_ORG!F44,"")</f>
        <v/>
      </c>
      <c r="C31" s="152"/>
      <c r="D31" s="152" t="str">
        <f>IF(QB_PG1_ORG!L44&lt;&gt;"",QB_PG1_ORG!L44,"")</f>
        <v/>
      </c>
      <c r="E31" s="153" t="str">
        <f>IF(QB_PG1_ORG!K44&lt;&gt;"",QB_PG1_ORG!K44,"")</f>
        <v/>
      </c>
      <c r="G31" s="160" t="str">
        <f t="shared" si="0"/>
        <v/>
      </c>
      <c r="H31" s="53">
        <f t="shared" si="1"/>
        <v>0</v>
      </c>
    </row>
    <row r="32" spans="1:8" x14ac:dyDescent="0.25">
      <c r="A32" s="151" t="str">
        <f>IF(QB_PG1_ORG!B45&lt;&gt;"",QB_PG1_ORG!B45,IF(QB_PG1_ORG!C45&lt;&gt;"",CONCATENATE(QB_PG1_ORG!$B$6,QB_PG1_ORG!C45),IF(QB_PG1_ORG!D45&lt;&gt;"",CONCATENATE(QB_PG1_ORG!$B$6,QB_PG1_ORG!$B$7,QB_PG1_ORG!D45),CONCATENATE(QB_PG1_ORG!$B$6,QB_PG1_ORG!$B$7,QB_PG1_ORG!$B$8,QB_PG1_ORG!E45))))</f>
        <v xml:space="preserve">                          </v>
      </c>
      <c r="B32" s="152" t="str">
        <f>IF(QB_PG1_ORG!F45&lt;&gt;"",QB_PG1_ORG!F45,"")</f>
        <v/>
      </c>
      <c r="C32" s="152"/>
      <c r="D32" s="152" t="str">
        <f>IF(QB_PG1_ORG!L45&lt;&gt;"",QB_PG1_ORG!L45,"")</f>
        <v/>
      </c>
      <c r="E32" s="153" t="str">
        <f>IF(QB_PG1_ORG!K45&lt;&gt;"",QB_PG1_ORG!K45,"")</f>
        <v/>
      </c>
      <c r="G32" s="160" t="str">
        <f t="shared" si="0"/>
        <v/>
      </c>
      <c r="H32" s="53">
        <f t="shared" si="1"/>
        <v>0</v>
      </c>
    </row>
    <row r="33" spans="1:8" x14ac:dyDescent="0.25">
      <c r="A33" s="151" t="str">
        <f>IF(QB_PG1_ORG!B46&lt;&gt;"",QB_PG1_ORG!B46,IF(QB_PG1_ORG!C46&lt;&gt;"",CONCATENATE(QB_PG1_ORG!$B$6,QB_PG1_ORG!C46),IF(QB_PG1_ORG!D46&lt;&gt;"",CONCATENATE(QB_PG1_ORG!$B$6,QB_PG1_ORG!$B$7,QB_PG1_ORG!D46),CONCATENATE(QB_PG1_ORG!$B$6,QB_PG1_ORG!$B$7,QB_PG1_ORG!$B$8,QB_PG1_ORG!E46))))</f>
        <v xml:space="preserve">                          </v>
      </c>
      <c r="B33" s="152" t="str">
        <f>IF(QB_PG1_ORG!F46&lt;&gt;"",QB_PG1_ORG!F46,"")</f>
        <v/>
      </c>
      <c r="C33" s="152"/>
      <c r="D33" s="152" t="str">
        <f>IF(QB_PG1_ORG!L46&lt;&gt;"",QB_PG1_ORG!L46,"")</f>
        <v/>
      </c>
      <c r="E33" s="153" t="str">
        <f>IF(QB_PG1_ORG!K46&lt;&gt;"",QB_PG1_ORG!K46,"")</f>
        <v/>
      </c>
      <c r="G33" s="160" t="str">
        <f t="shared" si="0"/>
        <v/>
      </c>
      <c r="H33" s="53">
        <f t="shared" si="1"/>
        <v>0</v>
      </c>
    </row>
    <row r="34" spans="1:8" x14ac:dyDescent="0.25">
      <c r="A34" s="151" t="str">
        <f>IF(QB_PG1_ORG!B47&lt;&gt;"",QB_PG1_ORG!B47,IF(QB_PG1_ORG!C47&lt;&gt;"",CONCATENATE(QB_PG1_ORG!$B$6,QB_PG1_ORG!C47),IF(QB_PG1_ORG!D47&lt;&gt;"",CONCATENATE(QB_PG1_ORG!$B$6,QB_PG1_ORG!$B$7,QB_PG1_ORG!D47),CONCATENATE(QB_PG1_ORG!$B$6,QB_PG1_ORG!$B$7,QB_PG1_ORG!$B$8,QB_PG1_ORG!E47))))</f>
        <v xml:space="preserve">                          </v>
      </c>
      <c r="B34" s="152" t="str">
        <f>IF(QB_PG1_ORG!F47&lt;&gt;"",QB_PG1_ORG!F47,"")</f>
        <v/>
      </c>
      <c r="C34" s="152"/>
      <c r="D34" s="152" t="str">
        <f>IF(QB_PG1_ORG!L47&lt;&gt;"",QB_PG1_ORG!L47,"")</f>
        <v/>
      </c>
      <c r="E34" s="153" t="str">
        <f>IF(QB_PG1_ORG!K47&lt;&gt;"",QB_PG1_ORG!K47,"")</f>
        <v/>
      </c>
      <c r="G34" s="160" t="str">
        <f t="shared" si="0"/>
        <v/>
      </c>
      <c r="H34" s="53">
        <f t="shared" si="1"/>
        <v>0</v>
      </c>
    </row>
    <row r="35" spans="1:8" x14ac:dyDescent="0.25">
      <c r="A35" s="151" t="str">
        <f>IF(QB_PG1_ORG!B48&lt;&gt;"",QB_PG1_ORG!B48,IF(QB_PG1_ORG!C48&lt;&gt;"",CONCATENATE(QB_PG1_ORG!$B$6,QB_PG1_ORG!C48),IF(QB_PG1_ORG!D48&lt;&gt;"",CONCATENATE(QB_PG1_ORG!$B$6,QB_PG1_ORG!$B$7,QB_PG1_ORG!D48),CONCATENATE(QB_PG1_ORG!$B$6,QB_PG1_ORG!$B$7,QB_PG1_ORG!$B$8,QB_PG1_ORG!E48))))</f>
        <v xml:space="preserve">                          </v>
      </c>
      <c r="B35" s="152" t="str">
        <f>IF(QB_PG1_ORG!F48&lt;&gt;"",QB_PG1_ORG!F48,"")</f>
        <v/>
      </c>
      <c r="C35" s="152"/>
      <c r="D35" s="152" t="str">
        <f>IF(QB_PG1_ORG!L48&lt;&gt;"",QB_PG1_ORG!L48,"")</f>
        <v/>
      </c>
      <c r="E35" s="153" t="str">
        <f>IF(QB_PG1_ORG!K48&lt;&gt;"",QB_PG1_ORG!K48,"")</f>
        <v/>
      </c>
      <c r="G35" s="160" t="str">
        <f t="shared" si="0"/>
        <v/>
      </c>
      <c r="H35" s="53">
        <f t="shared" si="1"/>
        <v>0</v>
      </c>
    </row>
    <row r="36" spans="1:8" x14ac:dyDescent="0.25">
      <c r="A36" s="151" t="str">
        <f>IF(QB_PG1_ORG!B49&lt;&gt;"",QB_PG1_ORG!B49,IF(QB_PG1_ORG!C49&lt;&gt;"",CONCATENATE(QB_PG1_ORG!$B$6,QB_PG1_ORG!C49),IF(QB_PG1_ORG!D49&lt;&gt;"",CONCATENATE(QB_PG1_ORG!$B$6,QB_PG1_ORG!$B$7,QB_PG1_ORG!D49),CONCATENATE(QB_PG1_ORG!$B$6,QB_PG1_ORG!$B$7,QB_PG1_ORG!$B$8,QB_PG1_ORG!E49))))</f>
        <v xml:space="preserve">                          </v>
      </c>
      <c r="B36" s="152" t="str">
        <f>IF(QB_PG1_ORG!F49&lt;&gt;"",QB_PG1_ORG!F49,"")</f>
        <v/>
      </c>
      <c r="C36" s="152"/>
      <c r="D36" s="152" t="str">
        <f>IF(QB_PG1_ORG!L49&lt;&gt;"",QB_PG1_ORG!L49,"")</f>
        <v/>
      </c>
      <c r="E36" s="153" t="str">
        <f>IF(QB_PG1_ORG!K49&lt;&gt;"",QB_PG1_ORG!K49,"")</f>
        <v/>
      </c>
      <c r="G36" s="160" t="str">
        <f t="shared" si="0"/>
        <v/>
      </c>
      <c r="H36" s="53">
        <f t="shared" si="1"/>
        <v>0</v>
      </c>
    </row>
    <row r="37" spans="1:8" x14ac:dyDescent="0.25">
      <c r="A37" s="151" t="str">
        <f>IF(QB_PG1_ORG!B50&lt;&gt;"",QB_PG1_ORG!B50,IF(QB_PG1_ORG!C50&lt;&gt;"",CONCATENATE(QB_PG1_ORG!$B$6,QB_PG1_ORG!C50),IF(QB_PG1_ORG!D50&lt;&gt;"",CONCATENATE(QB_PG1_ORG!$B$6,QB_PG1_ORG!$B$7,QB_PG1_ORG!D50),CONCATENATE(QB_PG1_ORG!$B$6,QB_PG1_ORG!$B$7,QB_PG1_ORG!$B$8,QB_PG1_ORG!E50))))</f>
        <v xml:space="preserve">                          </v>
      </c>
      <c r="B37" s="152" t="str">
        <f>IF(QB_PG1_ORG!F50&lt;&gt;"",QB_PG1_ORG!F50,"")</f>
        <v/>
      </c>
      <c r="C37" s="152"/>
      <c r="D37" s="152" t="str">
        <f>IF(QB_PG1_ORG!L50&lt;&gt;"",QB_PG1_ORG!L50,"")</f>
        <v/>
      </c>
      <c r="E37" s="153" t="str">
        <f>IF(QB_PG1_ORG!K50&lt;&gt;"",QB_PG1_ORG!K50,"")</f>
        <v/>
      </c>
      <c r="G37" s="160" t="str">
        <f t="shared" si="0"/>
        <v/>
      </c>
      <c r="H37" s="53">
        <f t="shared" si="1"/>
        <v>0</v>
      </c>
    </row>
    <row r="38" spans="1:8" x14ac:dyDescent="0.25">
      <c r="A38" s="151" t="str">
        <f>IF(QB_PG1_ORG!B51&lt;&gt;"",QB_PG1_ORG!B51,IF(QB_PG1_ORG!C51&lt;&gt;"",CONCATENATE(QB_PG1_ORG!$B$6,QB_PG1_ORG!C51),IF(QB_PG1_ORG!D51&lt;&gt;"",CONCATENATE(QB_PG1_ORG!$B$6,QB_PG1_ORG!$B$7,QB_PG1_ORG!D51),CONCATENATE(QB_PG1_ORG!$B$6,QB_PG1_ORG!$B$7,QB_PG1_ORG!$B$8,QB_PG1_ORG!E51))))</f>
        <v xml:space="preserve">                          </v>
      </c>
      <c r="B38" s="152" t="str">
        <f>IF(QB_PG1_ORG!F51&lt;&gt;"",QB_PG1_ORG!F51,"")</f>
        <v/>
      </c>
      <c r="C38" s="152"/>
      <c r="D38" s="152" t="str">
        <f>IF(QB_PG1_ORG!L51&lt;&gt;"",QB_PG1_ORG!L51,"")</f>
        <v/>
      </c>
      <c r="E38" s="153" t="str">
        <f>IF(QB_PG1_ORG!K51&lt;&gt;"",QB_PG1_ORG!K51,"")</f>
        <v/>
      </c>
      <c r="G38" s="160" t="str">
        <f t="shared" si="0"/>
        <v/>
      </c>
      <c r="H38" s="53">
        <f t="shared" si="1"/>
        <v>0</v>
      </c>
    </row>
    <row r="39" spans="1:8" x14ac:dyDescent="0.25">
      <c r="A39" s="151" t="str">
        <f>IF(QB_PG1_ORG!B52&lt;&gt;"",QB_PG1_ORG!B52,IF(QB_PG1_ORG!C52&lt;&gt;"",CONCATENATE(QB_PG1_ORG!$B$6,QB_PG1_ORG!C52),IF(QB_PG1_ORG!D52&lt;&gt;"",CONCATENATE(QB_PG1_ORG!$B$6,QB_PG1_ORG!$B$7,QB_PG1_ORG!D52),CONCATENATE(QB_PG1_ORG!$B$6,QB_PG1_ORG!$B$7,QB_PG1_ORG!$B$8,QB_PG1_ORG!E52))))</f>
        <v xml:space="preserve">                          </v>
      </c>
      <c r="B39" s="152" t="str">
        <f>IF(QB_PG1_ORG!F52&lt;&gt;"",QB_PG1_ORG!F52,"")</f>
        <v/>
      </c>
      <c r="C39" s="152"/>
      <c r="D39" s="152" t="str">
        <f>IF(QB_PG1_ORG!L52&lt;&gt;"",QB_PG1_ORG!L52,"")</f>
        <v/>
      </c>
      <c r="E39" s="153" t="str">
        <f>IF(QB_PG1_ORG!K52&lt;&gt;"",QB_PG1_ORG!K52,"")</f>
        <v/>
      </c>
      <c r="G39" s="160" t="str">
        <f t="shared" si="0"/>
        <v/>
      </c>
      <c r="H39" s="53">
        <f t="shared" si="1"/>
        <v>0</v>
      </c>
    </row>
    <row r="40" spans="1:8" x14ac:dyDescent="0.25">
      <c r="A40" s="151" t="str">
        <f>IF(QB_PG1_ORG!B53&lt;&gt;"",QB_PG1_ORG!B53,IF(QB_PG1_ORG!C53&lt;&gt;"",CONCATENATE(QB_PG1_ORG!$B$6,QB_PG1_ORG!C53),IF(QB_PG1_ORG!D53&lt;&gt;"",CONCATENATE(QB_PG1_ORG!$B$6,QB_PG1_ORG!$B$7,QB_PG1_ORG!D53),CONCATENATE(QB_PG1_ORG!$B$6,QB_PG1_ORG!$B$7,QB_PG1_ORG!$B$8,QB_PG1_ORG!E53))))</f>
        <v xml:space="preserve">                          </v>
      </c>
      <c r="B40" s="152" t="str">
        <f>IF(QB_PG1_ORG!F53&lt;&gt;"",QB_PG1_ORG!F53,"")</f>
        <v/>
      </c>
      <c r="C40" s="152"/>
      <c r="D40" s="152" t="str">
        <f>IF(QB_PG1_ORG!L53&lt;&gt;"",QB_PG1_ORG!L53,"")</f>
        <v/>
      </c>
      <c r="E40" s="153" t="str">
        <f>IF(QB_PG1_ORG!K53&lt;&gt;"",QB_PG1_ORG!K53,"")</f>
        <v/>
      </c>
      <c r="G40" s="160" t="str">
        <f t="shared" si="0"/>
        <v/>
      </c>
      <c r="H40" s="53">
        <f t="shared" si="1"/>
        <v>0</v>
      </c>
    </row>
    <row r="41" spans="1:8" x14ac:dyDescent="0.25">
      <c r="A41" s="151" t="str">
        <f>IF(QB_PG1_ORG!B54&lt;&gt;"",QB_PG1_ORG!B54,IF(QB_PG1_ORG!C54&lt;&gt;"",CONCATENATE(QB_PG1_ORG!$B$6,QB_PG1_ORG!C54),IF(QB_PG1_ORG!D54&lt;&gt;"",CONCATENATE(QB_PG1_ORG!$B$6,QB_PG1_ORG!$B$7,QB_PG1_ORG!D54),CONCATENATE(QB_PG1_ORG!$B$6,QB_PG1_ORG!$B$7,QB_PG1_ORG!$B$8,QB_PG1_ORG!E54))))</f>
        <v xml:space="preserve">                          </v>
      </c>
      <c r="B41" s="152" t="str">
        <f>IF(QB_PG1_ORG!F54&lt;&gt;"",QB_PG1_ORG!F54,"")</f>
        <v/>
      </c>
      <c r="C41" s="152"/>
      <c r="D41" s="152" t="str">
        <f>IF(QB_PG1_ORG!L54&lt;&gt;"",QB_PG1_ORG!L54,"")</f>
        <v/>
      </c>
      <c r="E41" s="153" t="str">
        <f>IF(QB_PG1_ORG!K54&lt;&gt;"",QB_PG1_ORG!K54,"")</f>
        <v/>
      </c>
      <c r="G41" s="160" t="str">
        <f t="shared" si="0"/>
        <v/>
      </c>
      <c r="H41" s="53">
        <f t="shared" si="1"/>
        <v>0</v>
      </c>
    </row>
    <row r="42" spans="1:8" x14ac:dyDescent="0.25">
      <c r="A42" s="151" t="str">
        <f>IF(QB_PG1_ORG!B55&lt;&gt;"",QB_PG1_ORG!B55,IF(QB_PG1_ORG!C55&lt;&gt;"",CONCATENATE(QB_PG1_ORG!$B$6,QB_PG1_ORG!C55),IF(QB_PG1_ORG!D55&lt;&gt;"",CONCATENATE(QB_PG1_ORG!$B$6,QB_PG1_ORG!$B$7,QB_PG1_ORG!D55),CONCATENATE(QB_PG1_ORG!$B$6,QB_PG1_ORG!$B$7,QB_PG1_ORG!$B$8,QB_PG1_ORG!E55))))</f>
        <v xml:space="preserve">                          </v>
      </c>
      <c r="B42" s="152" t="str">
        <f>IF(QB_PG1_ORG!F55&lt;&gt;"",QB_PG1_ORG!F55,"")</f>
        <v/>
      </c>
      <c r="C42" s="152"/>
      <c r="D42" s="152" t="str">
        <f>IF(QB_PG1_ORG!L55&lt;&gt;"",QB_PG1_ORG!L55,"")</f>
        <v/>
      </c>
      <c r="E42" s="153" t="str">
        <f>IF(QB_PG1_ORG!K55&lt;&gt;"",QB_PG1_ORG!K55,"")</f>
        <v/>
      </c>
      <c r="G42" s="160" t="str">
        <f t="shared" si="0"/>
        <v/>
      </c>
      <c r="H42" s="53">
        <f t="shared" si="1"/>
        <v>0</v>
      </c>
    </row>
    <row r="43" spans="1:8" x14ac:dyDescent="0.25">
      <c r="A43" s="151" t="str">
        <f>IF(QB_PG1_ORG!B56&lt;&gt;"",QB_PG1_ORG!B56,IF(QB_PG1_ORG!C56&lt;&gt;"",CONCATENATE(QB_PG1_ORG!$B$6,QB_PG1_ORG!C56),IF(QB_PG1_ORG!D56&lt;&gt;"",CONCATENATE(QB_PG1_ORG!$B$6,QB_PG1_ORG!$B$7,QB_PG1_ORG!D56),CONCATENATE(QB_PG1_ORG!$B$6,QB_PG1_ORG!$B$7,QB_PG1_ORG!$B$8,QB_PG1_ORG!E56))))</f>
        <v xml:space="preserve">                          </v>
      </c>
      <c r="B43" s="152" t="str">
        <f>IF(QB_PG1_ORG!F56&lt;&gt;"",QB_PG1_ORG!F56,"")</f>
        <v/>
      </c>
      <c r="C43" s="152"/>
      <c r="D43" s="152" t="str">
        <f>IF(QB_PG1_ORG!L56&lt;&gt;"",QB_PG1_ORG!L56,"")</f>
        <v/>
      </c>
      <c r="E43" s="153" t="str">
        <f>IF(QB_PG1_ORG!K56&lt;&gt;"",QB_PG1_ORG!K56,"")</f>
        <v/>
      </c>
      <c r="G43" s="160" t="str">
        <f t="shared" si="0"/>
        <v/>
      </c>
      <c r="H43" s="53">
        <f t="shared" si="1"/>
        <v>0</v>
      </c>
    </row>
    <row r="44" spans="1:8" x14ac:dyDescent="0.25">
      <c r="A44" s="151" t="str">
        <f>IF(QB_PG1_ORG!B57&lt;&gt;"",QB_PG1_ORG!B57,IF(QB_PG1_ORG!C57&lt;&gt;"",CONCATENATE(QB_PG1_ORG!$B$6,QB_PG1_ORG!C57),IF(QB_PG1_ORG!D57&lt;&gt;"",CONCATENATE(QB_PG1_ORG!$B$6,QB_PG1_ORG!$B$7,QB_PG1_ORG!D57),CONCATENATE(QB_PG1_ORG!$B$6,QB_PG1_ORG!$B$7,QB_PG1_ORG!$B$8,QB_PG1_ORG!E57))))</f>
        <v xml:space="preserve">                          </v>
      </c>
      <c r="B44" s="152" t="str">
        <f>IF(QB_PG1_ORG!F57&lt;&gt;"",QB_PG1_ORG!F57,"")</f>
        <v/>
      </c>
      <c r="C44" s="152"/>
      <c r="D44" s="152" t="str">
        <f>IF(QB_PG1_ORG!L57&lt;&gt;"",QB_PG1_ORG!L57,"")</f>
        <v/>
      </c>
      <c r="E44" s="153" t="str">
        <f>IF(QB_PG1_ORG!K57&lt;&gt;"",QB_PG1_ORG!K57,"")</f>
        <v/>
      </c>
      <c r="G44" s="160" t="str">
        <f t="shared" si="0"/>
        <v/>
      </c>
      <c r="H44" s="53">
        <f t="shared" si="1"/>
        <v>0</v>
      </c>
    </row>
    <row r="45" spans="1:8" x14ac:dyDescent="0.25">
      <c r="A45" s="151" t="str">
        <f>IF(QB_PG1_ORG!B58&lt;&gt;"",QB_PG1_ORG!B58,IF(QB_PG1_ORG!C58&lt;&gt;"",CONCATENATE(QB_PG1_ORG!$B$6,QB_PG1_ORG!C58),IF(QB_PG1_ORG!D58&lt;&gt;"",CONCATENATE(QB_PG1_ORG!$B$6,QB_PG1_ORG!$B$7,QB_PG1_ORG!D58),CONCATENATE(QB_PG1_ORG!$B$6,QB_PG1_ORG!$B$7,QB_PG1_ORG!$B$8,QB_PG1_ORG!E58))))</f>
        <v xml:space="preserve">                          </v>
      </c>
      <c r="B45" s="152" t="str">
        <f>IF(QB_PG1_ORG!F58&lt;&gt;"",QB_PG1_ORG!F58,"")</f>
        <v/>
      </c>
      <c r="C45" s="152"/>
      <c r="D45" s="152" t="str">
        <f>IF(QB_PG1_ORG!L58&lt;&gt;"",QB_PG1_ORG!L58,"")</f>
        <v/>
      </c>
      <c r="E45" s="153" t="str">
        <f>IF(QB_PG1_ORG!K58&lt;&gt;"",QB_PG1_ORG!K58,"")</f>
        <v/>
      </c>
      <c r="G45" s="160" t="str">
        <f t="shared" si="0"/>
        <v/>
      </c>
      <c r="H45" s="53">
        <f t="shared" si="1"/>
        <v>0</v>
      </c>
    </row>
    <row r="46" spans="1:8" x14ac:dyDescent="0.25">
      <c r="A46" s="151" t="str">
        <f>IF(QB_PG1_ORG!B59&lt;&gt;"",QB_PG1_ORG!B59,IF(QB_PG1_ORG!C59&lt;&gt;"",CONCATENATE(QB_PG1_ORG!$B$6,QB_PG1_ORG!C59),IF(QB_PG1_ORG!D59&lt;&gt;"",CONCATENATE(QB_PG1_ORG!$B$6,QB_PG1_ORG!$B$7,QB_PG1_ORG!D59),CONCATENATE(QB_PG1_ORG!$B$6,QB_PG1_ORG!$B$7,QB_PG1_ORG!$B$8,QB_PG1_ORG!E59))))</f>
        <v xml:space="preserve">                          </v>
      </c>
      <c r="B46" s="152" t="str">
        <f>IF(QB_PG1_ORG!F59&lt;&gt;"",QB_PG1_ORG!F59,"")</f>
        <v/>
      </c>
      <c r="C46" s="152"/>
      <c r="D46" s="152" t="str">
        <f>IF(QB_PG1_ORG!L59&lt;&gt;"",QB_PG1_ORG!L59,"")</f>
        <v/>
      </c>
      <c r="E46" s="153" t="str">
        <f>IF(QB_PG1_ORG!K59&lt;&gt;"",QB_PG1_ORG!K59,"")</f>
        <v/>
      </c>
      <c r="G46" s="160" t="str">
        <f t="shared" si="0"/>
        <v/>
      </c>
      <c r="H46" s="53">
        <f t="shared" si="1"/>
        <v>0</v>
      </c>
    </row>
    <row r="47" spans="1:8" x14ac:dyDescent="0.25">
      <c r="A47" s="151" t="str">
        <f>IF(QB_PG1_ORG!B60&lt;&gt;"",QB_PG1_ORG!B60,IF(QB_PG1_ORG!C60&lt;&gt;"",CONCATENATE(QB_PG1_ORG!$B$6,QB_PG1_ORG!C60),IF(QB_PG1_ORG!D60&lt;&gt;"",CONCATENATE(QB_PG1_ORG!$B$6,QB_PG1_ORG!$B$7,QB_PG1_ORG!D60),CONCATENATE(QB_PG1_ORG!$B$6,QB_PG1_ORG!$B$7,QB_PG1_ORG!$B$8,QB_PG1_ORG!E60))))</f>
        <v xml:space="preserve">                          </v>
      </c>
      <c r="B47" s="152" t="str">
        <f>IF(QB_PG1_ORG!F60&lt;&gt;"",QB_PG1_ORG!F60,"")</f>
        <v/>
      </c>
      <c r="C47" s="152"/>
      <c r="D47" s="152" t="str">
        <f>IF(QB_PG1_ORG!L60&lt;&gt;"",QB_PG1_ORG!L60,"")</f>
        <v/>
      </c>
      <c r="E47" s="153" t="str">
        <f>IF(QB_PG1_ORG!K60&lt;&gt;"",QB_PG1_ORG!K60,"")</f>
        <v/>
      </c>
      <c r="G47" s="160" t="str">
        <f t="shared" si="0"/>
        <v/>
      </c>
      <c r="H47" s="53">
        <f t="shared" si="1"/>
        <v>0</v>
      </c>
    </row>
    <row r="48" spans="1:8" x14ac:dyDescent="0.25">
      <c r="A48" s="151" t="str">
        <f>IF(QB_PG1_ORG!B61&lt;&gt;"",QB_PG1_ORG!B61,IF(QB_PG1_ORG!C61&lt;&gt;"",CONCATENATE(QB_PG1_ORG!$B$6,QB_PG1_ORG!C61),IF(QB_PG1_ORG!D61&lt;&gt;"",CONCATENATE(QB_PG1_ORG!$B$6,QB_PG1_ORG!$B$7,QB_PG1_ORG!D61),CONCATENATE(QB_PG1_ORG!$B$6,QB_PG1_ORG!$B$7,QB_PG1_ORG!$B$8,QB_PG1_ORG!E61))))</f>
        <v xml:space="preserve">                          </v>
      </c>
      <c r="B48" s="152" t="str">
        <f>IF(QB_PG1_ORG!F61&lt;&gt;"",QB_PG1_ORG!F61,"")</f>
        <v/>
      </c>
      <c r="C48" s="152"/>
      <c r="D48" s="152" t="str">
        <f>IF(QB_PG1_ORG!L61&lt;&gt;"",QB_PG1_ORG!L61,"")</f>
        <v/>
      </c>
      <c r="E48" s="153" t="str">
        <f>IF(QB_PG1_ORG!K61&lt;&gt;"",QB_PG1_ORG!K61,"")</f>
        <v/>
      </c>
      <c r="G48" s="160" t="str">
        <f t="shared" si="0"/>
        <v/>
      </c>
      <c r="H48" s="53">
        <f t="shared" si="1"/>
        <v>0</v>
      </c>
    </row>
    <row r="49" spans="1:8" x14ac:dyDescent="0.25">
      <c r="A49" s="151" t="str">
        <f>IF(QB_PG1_ORG!B62&lt;&gt;"",QB_PG1_ORG!B62,IF(QB_PG1_ORG!C62&lt;&gt;"",CONCATENATE(QB_PG1_ORG!$B$6,QB_PG1_ORG!C62),IF(QB_PG1_ORG!D62&lt;&gt;"",CONCATENATE(QB_PG1_ORG!$B$6,QB_PG1_ORG!$B$7,QB_PG1_ORG!D62),CONCATENATE(QB_PG1_ORG!$B$6,QB_PG1_ORG!$B$7,QB_PG1_ORG!$B$8,QB_PG1_ORG!E62))))</f>
        <v xml:space="preserve">                          </v>
      </c>
      <c r="B49" s="152" t="str">
        <f>IF(QB_PG1_ORG!F62&lt;&gt;"",QB_PG1_ORG!F62,"")</f>
        <v/>
      </c>
      <c r="C49" s="152"/>
      <c r="D49" s="152" t="str">
        <f>IF(QB_PG1_ORG!L62&lt;&gt;"",QB_PG1_ORG!L62,"")</f>
        <v/>
      </c>
      <c r="E49" s="153" t="str">
        <f>IF(QB_PG1_ORG!K62&lt;&gt;"",QB_PG1_ORG!K62,"")</f>
        <v/>
      </c>
      <c r="G49" s="160" t="str">
        <f t="shared" si="0"/>
        <v/>
      </c>
      <c r="H49" s="53">
        <f t="shared" si="1"/>
        <v>0</v>
      </c>
    </row>
    <row r="50" spans="1:8" x14ac:dyDescent="0.25">
      <c r="A50" s="151" t="str">
        <f>IF(QB_PG1_ORG!B63&lt;&gt;"",QB_PG1_ORG!B63,IF(QB_PG1_ORG!C63&lt;&gt;"",CONCATENATE(QB_PG1_ORG!$B$6,QB_PG1_ORG!C63),IF(QB_PG1_ORG!D63&lt;&gt;"",CONCATENATE(QB_PG1_ORG!$B$6,QB_PG1_ORG!$B$7,QB_PG1_ORG!D63),CONCATENATE(QB_PG1_ORG!$B$6,QB_PG1_ORG!$B$7,QB_PG1_ORG!$B$8,QB_PG1_ORG!E63))))</f>
        <v xml:space="preserve">                          </v>
      </c>
      <c r="B50" s="152" t="str">
        <f>IF(QB_PG1_ORG!F63&lt;&gt;"",QB_PG1_ORG!F63,"")</f>
        <v/>
      </c>
      <c r="C50" s="152"/>
      <c r="D50" s="152" t="str">
        <f>IF(QB_PG1_ORG!L63&lt;&gt;"",QB_PG1_ORG!L63,"")</f>
        <v/>
      </c>
      <c r="E50" s="153" t="str">
        <f>IF(QB_PG1_ORG!K63&lt;&gt;"",QB_PG1_ORG!K63,"")</f>
        <v/>
      </c>
      <c r="G50" s="160" t="str">
        <f t="shared" si="0"/>
        <v/>
      </c>
      <c r="H50" s="53">
        <f t="shared" si="1"/>
        <v>0</v>
      </c>
    </row>
    <row r="51" spans="1:8" x14ac:dyDescent="0.25">
      <c r="A51" s="151" t="str">
        <f>IF(QB_PG1_ORG!B64&lt;&gt;"",QB_PG1_ORG!B64,IF(QB_PG1_ORG!C64&lt;&gt;"",CONCATENATE(QB_PG1_ORG!$B$6,QB_PG1_ORG!C64),IF(QB_PG1_ORG!D64&lt;&gt;"",CONCATENATE(QB_PG1_ORG!$B$6,QB_PG1_ORG!$B$7,QB_PG1_ORG!D64),CONCATENATE(QB_PG1_ORG!$B$6,QB_PG1_ORG!$B$7,QB_PG1_ORG!$B$8,QB_PG1_ORG!E64))))</f>
        <v xml:space="preserve">                          </v>
      </c>
      <c r="B51" s="152" t="str">
        <f>IF(QB_PG1_ORG!F64&lt;&gt;"",QB_PG1_ORG!F64,"")</f>
        <v/>
      </c>
      <c r="C51" s="152"/>
      <c r="D51" s="152" t="str">
        <f>IF(QB_PG1_ORG!L64&lt;&gt;"",QB_PG1_ORG!L64,"")</f>
        <v/>
      </c>
      <c r="E51" s="153" t="str">
        <f>IF(QB_PG1_ORG!K64&lt;&gt;"",QB_PG1_ORG!K64,"")</f>
        <v/>
      </c>
      <c r="G51" s="160" t="str">
        <f t="shared" si="0"/>
        <v/>
      </c>
      <c r="H51" s="53">
        <f t="shared" si="1"/>
        <v>0</v>
      </c>
    </row>
    <row r="52" spans="1:8" x14ac:dyDescent="0.25">
      <c r="A52" s="151" t="str">
        <f>IF(QB_PG1_ORG!B65&lt;&gt;"",QB_PG1_ORG!B65,IF(QB_PG1_ORG!C65&lt;&gt;"",CONCATENATE(QB_PG1_ORG!$B$6,QB_PG1_ORG!C65),IF(QB_PG1_ORG!D65&lt;&gt;"",CONCATENATE(QB_PG1_ORG!$B$6,QB_PG1_ORG!$B$7,QB_PG1_ORG!D65),CONCATENATE(QB_PG1_ORG!$B$6,QB_PG1_ORG!$B$7,QB_PG1_ORG!$B$8,QB_PG1_ORG!E65))))</f>
        <v xml:space="preserve">                          </v>
      </c>
      <c r="B52" s="152" t="str">
        <f>IF(QB_PG1_ORG!F65&lt;&gt;"",QB_PG1_ORG!F65,"")</f>
        <v/>
      </c>
      <c r="C52" s="152"/>
      <c r="D52" s="152" t="str">
        <f>IF(QB_PG1_ORG!L65&lt;&gt;"",QB_PG1_ORG!L65,"")</f>
        <v/>
      </c>
      <c r="E52" s="153" t="str">
        <f>IF(QB_PG1_ORG!K65&lt;&gt;"",QB_PG1_ORG!K65,"")</f>
        <v/>
      </c>
      <c r="G52" s="160" t="str">
        <f t="shared" si="0"/>
        <v/>
      </c>
      <c r="H52" s="53">
        <f t="shared" si="1"/>
        <v>0</v>
      </c>
    </row>
    <row r="53" spans="1:8" x14ac:dyDescent="0.25">
      <c r="A53" s="151" t="str">
        <f>IF(QB_PG1_ORG!B66&lt;&gt;"",QB_PG1_ORG!B66,IF(QB_PG1_ORG!C66&lt;&gt;"",CONCATENATE(QB_PG1_ORG!$B$6,QB_PG1_ORG!C66),IF(QB_PG1_ORG!D66&lt;&gt;"",CONCATENATE(QB_PG1_ORG!$B$6,QB_PG1_ORG!$B$7,QB_PG1_ORG!D66),CONCATENATE(QB_PG1_ORG!$B$6,QB_PG1_ORG!$B$7,QB_PG1_ORG!$B$8,QB_PG1_ORG!E66))))</f>
        <v xml:space="preserve">                          </v>
      </c>
      <c r="B53" s="152" t="str">
        <f>IF(QB_PG1_ORG!F66&lt;&gt;"",QB_PG1_ORG!F66,"")</f>
        <v/>
      </c>
      <c r="C53" s="152"/>
      <c r="D53" s="152" t="str">
        <f>IF(QB_PG1_ORG!L66&lt;&gt;"",QB_PG1_ORG!L66,"")</f>
        <v/>
      </c>
      <c r="E53" s="153" t="str">
        <f>IF(QB_PG1_ORG!K66&lt;&gt;"",QB_PG1_ORG!K66,"")</f>
        <v/>
      </c>
      <c r="G53" s="160" t="str">
        <f t="shared" si="0"/>
        <v/>
      </c>
      <c r="H53" s="53">
        <f t="shared" si="1"/>
        <v>0</v>
      </c>
    </row>
    <row r="54" spans="1:8" x14ac:dyDescent="0.25">
      <c r="A54" s="151" t="str">
        <f>IF(QB_PG1_ORG!B67&lt;&gt;"",QB_PG1_ORG!B67,IF(QB_PG1_ORG!C67&lt;&gt;"",CONCATENATE(QB_PG1_ORG!$B$6,QB_PG1_ORG!C67),IF(QB_PG1_ORG!D67&lt;&gt;"",CONCATENATE(QB_PG1_ORG!$B$6,QB_PG1_ORG!$B$7,QB_PG1_ORG!D67),CONCATENATE(QB_PG1_ORG!$B$6,QB_PG1_ORG!$B$7,QB_PG1_ORG!$B$8,QB_PG1_ORG!E67))))</f>
        <v xml:space="preserve">                          </v>
      </c>
      <c r="B54" s="152" t="str">
        <f>IF(QB_PG1_ORG!F67&lt;&gt;"",QB_PG1_ORG!F67,"")</f>
        <v/>
      </c>
      <c r="C54" s="152"/>
      <c r="D54" s="152" t="str">
        <f>IF(QB_PG1_ORG!L67&lt;&gt;"",QB_PG1_ORG!L67,"")</f>
        <v/>
      </c>
      <c r="E54" s="153" t="str">
        <f>IF(QB_PG1_ORG!K67&lt;&gt;"",QB_PG1_ORG!K67,"")</f>
        <v/>
      </c>
      <c r="G54" s="160" t="str">
        <f t="shared" si="0"/>
        <v/>
      </c>
      <c r="H54" s="53">
        <f t="shared" si="1"/>
        <v>0</v>
      </c>
    </row>
    <row r="55" spans="1:8" x14ac:dyDescent="0.25">
      <c r="A55" s="151" t="str">
        <f>IF(QB_PG1_ORG!B68&lt;&gt;"",QB_PG1_ORG!B68,IF(QB_PG1_ORG!C68&lt;&gt;"",CONCATENATE(QB_PG1_ORG!$B$6,QB_PG1_ORG!C68),IF(QB_PG1_ORG!D68&lt;&gt;"",CONCATENATE(QB_PG1_ORG!$B$6,QB_PG1_ORG!$B$7,QB_PG1_ORG!D68),CONCATENATE(QB_PG1_ORG!$B$6,QB_PG1_ORG!$B$7,QB_PG1_ORG!$B$8,QB_PG1_ORG!E68))))</f>
        <v xml:space="preserve">                          </v>
      </c>
      <c r="B55" s="152" t="str">
        <f>IF(QB_PG1_ORG!F68&lt;&gt;"",QB_PG1_ORG!F68,"")</f>
        <v/>
      </c>
      <c r="C55" s="152"/>
      <c r="D55" s="152" t="str">
        <f>IF(QB_PG1_ORG!L68&lt;&gt;"",QB_PG1_ORG!L68,"")</f>
        <v/>
      </c>
      <c r="E55" s="153" t="str">
        <f>IF(QB_PG1_ORG!K68&lt;&gt;"",QB_PG1_ORG!K68,"")</f>
        <v/>
      </c>
      <c r="G55" s="160" t="str">
        <f t="shared" si="0"/>
        <v/>
      </c>
      <c r="H55" s="53">
        <f t="shared" si="1"/>
        <v>0</v>
      </c>
    </row>
    <row r="56" spans="1:8" x14ac:dyDescent="0.25">
      <c r="A56" s="151" t="str">
        <f>IF(QB_PG1_ORG!B69&lt;&gt;"",QB_PG1_ORG!B69,IF(QB_PG1_ORG!C69&lt;&gt;"",CONCATENATE(QB_PG1_ORG!$B$6,QB_PG1_ORG!C69),IF(QB_PG1_ORG!D69&lt;&gt;"",CONCATENATE(QB_PG1_ORG!$B$6,QB_PG1_ORG!$B$7,QB_PG1_ORG!D69),CONCATENATE(QB_PG1_ORG!$B$6,QB_PG1_ORG!$B$7,QB_PG1_ORG!$B$8,QB_PG1_ORG!E69))))</f>
        <v xml:space="preserve">                          </v>
      </c>
      <c r="B56" s="152" t="str">
        <f>IF(QB_PG1_ORG!F69&lt;&gt;"",QB_PG1_ORG!F69,"")</f>
        <v/>
      </c>
      <c r="C56" s="152"/>
      <c r="D56" s="152" t="str">
        <f>IF(QB_PG1_ORG!L69&lt;&gt;"",QB_PG1_ORG!L69,"")</f>
        <v/>
      </c>
      <c r="E56" s="153" t="str">
        <f>IF(QB_PG1_ORG!K69&lt;&gt;"",QB_PG1_ORG!K69,"")</f>
        <v/>
      </c>
      <c r="G56" s="160" t="str">
        <f t="shared" si="0"/>
        <v/>
      </c>
      <c r="H56" s="53">
        <f t="shared" si="1"/>
        <v>0</v>
      </c>
    </row>
    <row r="57" spans="1:8" x14ac:dyDescent="0.25">
      <c r="A57" s="151" t="str">
        <f>IF(QB_PG1_ORG!B70&lt;&gt;"",QB_PG1_ORG!B70,IF(QB_PG1_ORG!C70&lt;&gt;"",CONCATENATE(QB_PG1_ORG!$B$6,QB_PG1_ORG!C70),IF(QB_PG1_ORG!D70&lt;&gt;"",CONCATENATE(QB_PG1_ORG!$B$6,QB_PG1_ORG!$B$7,QB_PG1_ORG!D70),CONCATENATE(QB_PG1_ORG!$B$6,QB_PG1_ORG!$B$7,QB_PG1_ORG!$B$8,QB_PG1_ORG!E70))))</f>
        <v xml:space="preserve">                          </v>
      </c>
      <c r="B57" s="152" t="str">
        <f>IF(QB_PG1_ORG!F70&lt;&gt;"",QB_PG1_ORG!F70,"")</f>
        <v/>
      </c>
      <c r="C57" s="152"/>
      <c r="D57" s="152" t="str">
        <f>IF(QB_PG1_ORG!L70&lt;&gt;"",QB_PG1_ORG!L70,"")</f>
        <v/>
      </c>
      <c r="E57" s="153" t="str">
        <f>IF(QB_PG1_ORG!K70&lt;&gt;"",QB_PG1_ORG!K70,"")</f>
        <v/>
      </c>
      <c r="G57" s="160" t="str">
        <f t="shared" si="0"/>
        <v/>
      </c>
      <c r="H57" s="53">
        <f t="shared" si="1"/>
        <v>0</v>
      </c>
    </row>
    <row r="58" spans="1:8" x14ac:dyDescent="0.25">
      <c r="A58" s="151" t="str">
        <f>IF(QB_PG1_ORG!B71&lt;&gt;"",QB_PG1_ORG!B71,IF(QB_PG1_ORG!C71&lt;&gt;"",CONCATENATE(QB_PG1_ORG!$B$6,QB_PG1_ORG!C71),IF(QB_PG1_ORG!D71&lt;&gt;"",CONCATENATE(QB_PG1_ORG!$B$6,QB_PG1_ORG!$B$7,QB_PG1_ORG!D71),CONCATENATE(QB_PG1_ORG!$B$6,QB_PG1_ORG!$B$7,QB_PG1_ORG!$B$8,QB_PG1_ORG!E71))))</f>
        <v xml:space="preserve">                          </v>
      </c>
      <c r="B58" s="152" t="str">
        <f>IF(QB_PG1_ORG!F71&lt;&gt;"",QB_PG1_ORG!F71,"")</f>
        <v/>
      </c>
      <c r="C58" s="152"/>
      <c r="D58" s="152" t="str">
        <f>IF(QB_PG1_ORG!L71&lt;&gt;"",QB_PG1_ORG!L71,"")</f>
        <v/>
      </c>
      <c r="E58" s="153" t="str">
        <f>IF(QB_PG1_ORG!K71&lt;&gt;"",QB_PG1_ORG!K71,"")</f>
        <v/>
      </c>
      <c r="G58" s="160" t="str">
        <f t="shared" si="0"/>
        <v/>
      </c>
      <c r="H58" s="53">
        <f t="shared" si="1"/>
        <v>0</v>
      </c>
    </row>
    <row r="59" spans="1:8" x14ac:dyDescent="0.25">
      <c r="A59" s="151" t="str">
        <f>IF(QB_PG1_ORG!B72&lt;&gt;"",QB_PG1_ORG!B72,IF(QB_PG1_ORG!C72&lt;&gt;"",CONCATENATE(QB_PG1_ORG!$B$6,QB_PG1_ORG!C72),IF(QB_PG1_ORG!D72&lt;&gt;"",CONCATENATE(QB_PG1_ORG!$B$6,QB_PG1_ORG!$B$7,QB_PG1_ORG!D72),CONCATENATE(QB_PG1_ORG!$B$6,QB_PG1_ORG!$B$7,QB_PG1_ORG!$B$8,QB_PG1_ORG!E72))))</f>
        <v xml:space="preserve">                          </v>
      </c>
      <c r="B59" s="152" t="str">
        <f>IF(QB_PG1_ORG!F72&lt;&gt;"",QB_PG1_ORG!F72,"")</f>
        <v/>
      </c>
      <c r="C59" s="152"/>
      <c r="D59" s="152" t="str">
        <f>IF(QB_PG1_ORG!L72&lt;&gt;"",QB_PG1_ORG!L72,"")</f>
        <v/>
      </c>
      <c r="E59" s="153" t="str">
        <f>IF(QB_PG1_ORG!K72&lt;&gt;"",QB_PG1_ORG!K72,"")</f>
        <v/>
      </c>
      <c r="G59" s="160" t="str">
        <f t="shared" si="0"/>
        <v/>
      </c>
      <c r="H59" s="53">
        <f t="shared" si="1"/>
        <v>0</v>
      </c>
    </row>
    <row r="60" spans="1:8" x14ac:dyDescent="0.25">
      <c r="A60" s="151" t="str">
        <f>IF(QB_PG1_ORG!B73&lt;&gt;"",QB_PG1_ORG!B73,IF(QB_PG1_ORG!C73&lt;&gt;"",CONCATENATE(QB_PG1_ORG!$B$6,QB_PG1_ORG!C73),IF(QB_PG1_ORG!D73&lt;&gt;"",CONCATENATE(QB_PG1_ORG!$B$6,QB_PG1_ORG!$B$7,QB_PG1_ORG!D73),CONCATENATE(QB_PG1_ORG!$B$6,QB_PG1_ORG!$B$7,QB_PG1_ORG!$B$8,QB_PG1_ORG!E73))))</f>
        <v xml:space="preserve">                          </v>
      </c>
      <c r="B60" s="152" t="str">
        <f>IF(QB_PG1_ORG!F73&lt;&gt;"",QB_PG1_ORG!F73,"")</f>
        <v/>
      </c>
      <c r="C60" s="152"/>
      <c r="D60" s="152" t="str">
        <f>IF(QB_PG1_ORG!L73&lt;&gt;"",QB_PG1_ORG!L73,"")</f>
        <v/>
      </c>
      <c r="E60" s="153" t="str">
        <f>IF(QB_PG1_ORG!K73&lt;&gt;"",QB_PG1_ORG!K73,"")</f>
        <v/>
      </c>
      <c r="G60" s="160" t="str">
        <f t="shared" si="0"/>
        <v/>
      </c>
      <c r="H60" s="53">
        <f t="shared" si="1"/>
        <v>0</v>
      </c>
    </row>
    <row r="61" spans="1:8" x14ac:dyDescent="0.25">
      <c r="A61" s="151" t="str">
        <f>IF(QB_PG1_ORG!B74&lt;&gt;"",QB_PG1_ORG!B74,IF(QB_PG1_ORG!C74&lt;&gt;"",CONCATENATE(QB_PG1_ORG!$B$6,QB_PG1_ORG!C74),IF(QB_PG1_ORG!D74&lt;&gt;"",CONCATENATE(QB_PG1_ORG!$B$6,QB_PG1_ORG!$B$7,QB_PG1_ORG!D74),CONCATENATE(QB_PG1_ORG!$B$6,QB_PG1_ORG!$B$7,QB_PG1_ORG!$B$8,QB_PG1_ORG!E74))))</f>
        <v xml:space="preserve">                          </v>
      </c>
      <c r="B61" s="152" t="str">
        <f>IF(QB_PG1_ORG!F74&lt;&gt;"",QB_PG1_ORG!F74,"")</f>
        <v/>
      </c>
      <c r="C61" s="152"/>
      <c r="D61" s="152" t="str">
        <f>IF(QB_PG1_ORG!L74&lt;&gt;"",QB_PG1_ORG!L74,"")</f>
        <v/>
      </c>
      <c r="E61" s="153" t="str">
        <f>IF(QB_PG1_ORG!K74&lt;&gt;"",QB_PG1_ORG!K74,"")</f>
        <v/>
      </c>
      <c r="G61" s="160" t="str">
        <f t="shared" si="0"/>
        <v/>
      </c>
      <c r="H61" s="53">
        <f t="shared" si="1"/>
        <v>0</v>
      </c>
    </row>
    <row r="62" spans="1:8" x14ac:dyDescent="0.25">
      <c r="A62" s="151" t="str">
        <f>IF(QB_PG1_ORG!B75&lt;&gt;"",QB_PG1_ORG!B75,IF(QB_PG1_ORG!C75&lt;&gt;"",CONCATENATE(QB_PG1_ORG!$B$6,QB_PG1_ORG!C75),IF(QB_PG1_ORG!D75&lt;&gt;"",CONCATENATE(QB_PG1_ORG!$B$6,QB_PG1_ORG!$B$7,QB_PG1_ORG!D75),CONCATENATE(QB_PG1_ORG!$B$6,QB_PG1_ORG!$B$7,QB_PG1_ORG!$B$8,QB_PG1_ORG!E75))))</f>
        <v xml:space="preserve">                          </v>
      </c>
      <c r="B62" s="152" t="str">
        <f>IF(QB_PG1_ORG!F75&lt;&gt;"",QB_PG1_ORG!F75,"")</f>
        <v/>
      </c>
      <c r="C62" s="152"/>
      <c r="D62" s="152" t="str">
        <f>IF(QB_PG1_ORG!L75&lt;&gt;"",QB_PG1_ORG!L75,"")</f>
        <v/>
      </c>
      <c r="E62" s="153" t="str">
        <f>IF(QB_PG1_ORG!K75&lt;&gt;"",QB_PG1_ORG!K75,"")</f>
        <v/>
      </c>
      <c r="G62" s="160" t="str">
        <f t="shared" si="0"/>
        <v/>
      </c>
      <c r="H62" s="53">
        <f t="shared" si="1"/>
        <v>0</v>
      </c>
    </row>
    <row r="63" spans="1:8" x14ac:dyDescent="0.25">
      <c r="A63" s="151" t="str">
        <f>IF(QB_PG1_ORG!B76&lt;&gt;"",QB_PG1_ORG!B76,IF(QB_PG1_ORG!C76&lt;&gt;"",CONCATENATE(QB_PG1_ORG!$B$6,QB_PG1_ORG!C76),IF(QB_PG1_ORG!D76&lt;&gt;"",CONCATENATE(QB_PG1_ORG!$B$6,QB_PG1_ORG!$B$7,QB_PG1_ORG!D76),CONCATENATE(QB_PG1_ORG!$B$6,QB_PG1_ORG!$B$7,QB_PG1_ORG!$B$8,QB_PG1_ORG!E76))))</f>
        <v xml:space="preserve">                          </v>
      </c>
      <c r="B63" s="152" t="str">
        <f>IF(QB_PG1_ORG!F76&lt;&gt;"",QB_PG1_ORG!F76,"")</f>
        <v/>
      </c>
      <c r="C63" s="152"/>
      <c r="D63" s="152" t="str">
        <f>IF(QB_PG1_ORG!L76&lt;&gt;"",QB_PG1_ORG!L76,"")</f>
        <v/>
      </c>
      <c r="E63" s="153" t="str">
        <f>IF(QB_PG1_ORG!K76&lt;&gt;"",QB_PG1_ORG!K76,"")</f>
        <v/>
      </c>
      <c r="G63" s="160" t="str">
        <f t="shared" si="0"/>
        <v/>
      </c>
      <c r="H63" s="53">
        <f t="shared" si="1"/>
        <v>0</v>
      </c>
    </row>
    <row r="64" spans="1:8" x14ac:dyDescent="0.25">
      <c r="A64" s="154" t="str">
        <f>IF(QB_PG1_ORG!B77&lt;&gt;"",QB_PG1_ORG!B77,IF(QB_PG1_ORG!C77&lt;&gt;"",CONCATENATE(QB_PG1_ORG!$B$6,QB_PG1_ORG!C77),IF(QB_PG1_ORG!D77&lt;&gt;"",CONCATENATE(QB_PG1_ORG!$B$6,QB_PG1_ORG!$B$7,QB_PG1_ORG!D77),CONCATENATE(QB_PG1_ORG!$B$6,QB_PG1_ORG!$B$7,QB_PG1_ORG!$B$8,QB_PG1_ORG!E77))))</f>
        <v xml:space="preserve">                          </v>
      </c>
      <c r="B64" s="155" t="str">
        <f>IF(QB_PG1_ORG!F77&lt;&gt;"",QB_PG1_ORG!F77,"")</f>
        <v/>
      </c>
      <c r="C64" s="155"/>
      <c r="D64" s="155" t="str">
        <f>IF(QB_PG1_ORG!L77&lt;&gt;"",QB_PG1_ORG!L77,"")</f>
        <v/>
      </c>
      <c r="E64" s="156" t="str">
        <f>IF(QB_PG1_ORG!K77&lt;&gt;"",QB_PG1_ORG!K77,"")</f>
        <v/>
      </c>
      <c r="G64" s="161" t="str">
        <f t="shared" si="0"/>
        <v/>
      </c>
      <c r="H64" s="95">
        <f t="shared" si="1"/>
        <v>0</v>
      </c>
    </row>
    <row r="65" spans="1:12" ht="3" customHeight="1" x14ac:dyDescent="0.25">
      <c r="A65" s="137"/>
      <c r="B65" s="138"/>
      <c r="C65" s="138"/>
      <c r="D65" s="138"/>
      <c r="E65" s="140"/>
      <c r="G65" s="20"/>
      <c r="H65" s="20"/>
    </row>
    <row r="66" spans="1:12" ht="20.100000000000001" customHeight="1" x14ac:dyDescent="0.25"/>
    <row r="67" spans="1:12" ht="15.75" x14ac:dyDescent="0.25">
      <c r="A67" s="134" t="str">
        <f>IF(Generalità_ORG!D26="",Testi_CALC!E5,CONCATENATE("Voce della QB del PG 2: ",Generalità_ORG!D26))</f>
        <v>(PG non utilizzato)</v>
      </c>
      <c r="B67" s="135" t="s">
        <v>155</v>
      </c>
      <c r="C67" s="135" t="s">
        <v>157</v>
      </c>
      <c r="D67" s="135" t="s">
        <v>158</v>
      </c>
      <c r="E67" s="136" t="s">
        <v>156</v>
      </c>
      <c r="G67" s="2" t="s">
        <v>166</v>
      </c>
      <c r="H67" s="18" t="s">
        <v>167</v>
      </c>
    </row>
    <row r="68" spans="1:12" x14ac:dyDescent="0.25">
      <c r="A68" s="151" t="str">
        <f>IF(QB_PG2_ORG!B18&lt;&gt;"",QB_PG2_ORG!B18,IF(QB_PG2_ORG!C18&lt;&gt;"",CONCATENATE(QB_PG2_ORG!$B$6,QB_PG2_ORG!C18),IF(QB_PG2_ORG!D18&lt;&gt;"",CONCATENATE(QB_PG2_ORG!$B$6,QB_PG2_ORG!$B$7,QB_PG2_ORG!D18),CONCATENATE(QB_PG2_ORG!$B$6,QB_PG2_ORG!$B$7,QB_PG2_ORG!$B$8,QB_PG2_ORG!E18))))</f>
        <v xml:space="preserve">                          </v>
      </c>
      <c r="B68" s="152" t="str">
        <f>IF(QB_PG2_ORG!F18&lt;&gt;"",QB_PG2_ORG!F18,"")</f>
        <v/>
      </c>
      <c r="C68" s="152"/>
      <c r="D68" s="152" t="str">
        <f>IF(QB_PG2_ORG!L18&lt;&gt;"",QB_PG2_ORG!L18,"")</f>
        <v/>
      </c>
      <c r="E68" s="153" t="str">
        <f>IF(QB_PG2_ORG!K18&lt;&gt;"",QB_PG2_ORG!K18,"")</f>
        <v/>
      </c>
      <c r="G68" s="160" t="str">
        <f>IF(C68="","",IF(OR(C68="/",C68="\"),E68/2,E68))</f>
        <v/>
      </c>
      <c r="H68" s="53">
        <f>IF(D68&lt;&gt;"",1,0)</f>
        <v>0</v>
      </c>
    </row>
    <row r="69" spans="1:12" x14ac:dyDescent="0.25">
      <c r="A69" s="151" t="str">
        <f>IF(QB_PG2_ORG!B19&lt;&gt;"",QB_PG2_ORG!B19,IF(QB_PG2_ORG!C19&lt;&gt;"",CONCATENATE(QB_PG2_ORG!$B$6,QB_PG2_ORG!C19),IF(QB_PG2_ORG!D19&lt;&gt;"",CONCATENATE(QB_PG2_ORG!$B$6,QB_PG2_ORG!$B$7,QB_PG2_ORG!D19),CONCATENATE(QB_PG2_ORG!$B$6,QB_PG2_ORG!$B$7,QB_PG2_ORG!$B$8,QB_PG2_ORG!E19))))</f>
        <v xml:space="preserve">                          </v>
      </c>
      <c r="B69" s="152" t="str">
        <f>IF(QB_PG2_ORG!F19&lt;&gt;"",QB_PG2_ORG!F19,"")</f>
        <v/>
      </c>
      <c r="C69" s="152"/>
      <c r="D69" s="152" t="str">
        <f>IF(QB_PG2_ORG!L19&lt;&gt;"",QB_PG2_ORG!L19,"")</f>
        <v/>
      </c>
      <c r="E69" s="153" t="str">
        <f>IF(QB_PG2_ORG!K19&lt;&gt;"",QB_PG2_ORG!K19,"")</f>
        <v/>
      </c>
      <c r="G69" s="160" t="str">
        <f t="shared" ref="G69:G127" si="2">IF(C69="","",IF(OR(C69="/",C69="\"),E69/2,E69))</f>
        <v/>
      </c>
      <c r="H69" s="53">
        <f t="shared" ref="H69:H127" si="3">IF(D69&lt;&gt;"",1,0)</f>
        <v>0</v>
      </c>
    </row>
    <row r="70" spans="1:12" x14ac:dyDescent="0.25">
      <c r="A70" s="151" t="str">
        <f>IF(QB_PG2_ORG!B20&lt;&gt;"",QB_PG2_ORG!B20,IF(QB_PG2_ORG!C20&lt;&gt;"",CONCATENATE(QB_PG2_ORG!$B$6,QB_PG2_ORG!C20),IF(QB_PG2_ORG!D20&lt;&gt;"",CONCATENATE(QB_PG2_ORG!$B$6,QB_PG2_ORG!$B$7,QB_PG2_ORG!D20),CONCATENATE(QB_PG2_ORG!$B$6,QB_PG2_ORG!$B$7,QB_PG2_ORG!$B$8,QB_PG2_ORG!E20))))</f>
        <v xml:space="preserve">                          </v>
      </c>
      <c r="B70" s="152" t="str">
        <f>IF(QB_PG2_ORG!F20&lt;&gt;"",QB_PG2_ORG!F20,"")</f>
        <v/>
      </c>
      <c r="C70" s="152"/>
      <c r="D70" s="152" t="str">
        <f>IF(QB_PG2_ORG!L20&lt;&gt;"",QB_PG2_ORG!L20,"")</f>
        <v/>
      </c>
      <c r="E70" s="153" t="str">
        <f>IF(QB_PG2_ORG!K20&lt;&gt;"",QB_PG2_ORG!K20,"")</f>
        <v/>
      </c>
      <c r="G70" s="160" t="str">
        <f t="shared" si="2"/>
        <v/>
      </c>
      <c r="H70" s="53">
        <f t="shared" si="3"/>
        <v>0</v>
      </c>
    </row>
    <row r="71" spans="1:12" x14ac:dyDescent="0.25">
      <c r="A71" s="151" t="str">
        <f>IF(QB_PG2_ORG!B21&lt;&gt;"",QB_PG2_ORG!B21,IF(QB_PG2_ORG!C21&lt;&gt;"",CONCATENATE(QB_PG2_ORG!$B$6,QB_PG2_ORG!C21),IF(QB_PG2_ORG!D21&lt;&gt;"",CONCATENATE(QB_PG2_ORG!$B$6,QB_PG2_ORG!$B$7,QB_PG2_ORG!D21),CONCATENATE(QB_PG2_ORG!$B$6,QB_PG2_ORG!$B$7,QB_PG2_ORG!$B$8,QB_PG2_ORG!E21))))</f>
        <v xml:space="preserve">                          </v>
      </c>
      <c r="B71" s="152" t="str">
        <f>IF(QB_PG2_ORG!F21&lt;&gt;"",QB_PG2_ORG!F21,"")</f>
        <v/>
      </c>
      <c r="C71" s="152"/>
      <c r="D71" s="152" t="str">
        <f>IF(QB_PG2_ORG!L21&lt;&gt;"",QB_PG2_ORG!L21,"")</f>
        <v/>
      </c>
      <c r="E71" s="153" t="str">
        <f>IF(QB_PG2_ORG!K21&lt;&gt;"",QB_PG2_ORG!K21,"")</f>
        <v/>
      </c>
      <c r="G71" s="160" t="str">
        <f t="shared" si="2"/>
        <v/>
      </c>
      <c r="H71" s="53">
        <f t="shared" si="3"/>
        <v>0</v>
      </c>
      <c r="J71" s="53">
        <f>IF(QB_PG2_ORG!B9&lt;&gt;"",0,1)</f>
        <v>1</v>
      </c>
      <c r="L71" s="2" t="s">
        <v>168</v>
      </c>
    </row>
    <row r="72" spans="1:12" x14ac:dyDescent="0.25">
      <c r="A72" s="151" t="str">
        <f>IF(QB_PG2_ORG!B22&lt;&gt;"",QB_PG2_ORG!B22,IF(QB_PG2_ORG!C22&lt;&gt;"",CONCATENATE(QB_PG2_ORG!$B$6,QB_PG2_ORG!C22),IF(QB_PG2_ORG!D22&lt;&gt;"",CONCATENATE(QB_PG2_ORG!$B$6,QB_PG2_ORG!$B$7,QB_PG2_ORG!D22),CONCATENATE(QB_PG2_ORG!$B$6,QB_PG2_ORG!$B$7,QB_PG2_ORG!$B$8,QB_PG2_ORG!E22))))</f>
        <v xml:space="preserve">                          </v>
      </c>
      <c r="B72" s="152" t="str">
        <f>IF(QB_PG2_ORG!F22&lt;&gt;"",QB_PG2_ORG!F22,"")</f>
        <v/>
      </c>
      <c r="C72" s="152"/>
      <c r="D72" s="152" t="str">
        <f>IF(QB_PG2_ORG!L22&lt;&gt;"",QB_PG2_ORG!L22,"")</f>
        <v/>
      </c>
      <c r="E72" s="153" t="str">
        <f>IF(QB_PG2_ORG!K22&lt;&gt;"",QB_PG2_ORG!K22,"")</f>
        <v/>
      </c>
      <c r="G72" s="160" t="str">
        <f t="shared" si="2"/>
        <v/>
      </c>
      <c r="H72" s="53">
        <f t="shared" si="3"/>
        <v>0</v>
      </c>
    </row>
    <row r="73" spans="1:12" x14ac:dyDescent="0.25">
      <c r="A73" s="151" t="str">
        <f>IF(QB_PG2_ORG!B23&lt;&gt;"",QB_PG2_ORG!B23,IF(QB_PG2_ORG!C23&lt;&gt;"",CONCATENATE(QB_PG2_ORG!$B$6,QB_PG2_ORG!C23),IF(QB_PG2_ORG!D23&lt;&gt;"",CONCATENATE(QB_PG2_ORG!$B$6,QB_PG2_ORG!$B$7,QB_PG2_ORG!D23),CONCATENATE(QB_PG2_ORG!$B$6,QB_PG2_ORG!$B$7,QB_PG2_ORG!$B$8,QB_PG2_ORG!E23))))</f>
        <v xml:space="preserve">                          </v>
      </c>
      <c r="B73" s="152" t="str">
        <f>IF(QB_PG2_ORG!F23&lt;&gt;"",QB_PG2_ORG!F23,"")</f>
        <v/>
      </c>
      <c r="C73" s="152"/>
      <c r="D73" s="152" t="str">
        <f>IF(QB_PG2_ORG!L23&lt;&gt;"",QB_PG2_ORG!L23,"")</f>
        <v/>
      </c>
      <c r="E73" s="153" t="str">
        <f>IF(QB_PG2_ORG!K23&lt;&gt;"",QB_PG2_ORG!K23,"")</f>
        <v/>
      </c>
      <c r="G73" s="160" t="str">
        <f t="shared" si="2"/>
        <v/>
      </c>
      <c r="H73" s="53">
        <f t="shared" si="3"/>
        <v>0</v>
      </c>
      <c r="J73" s="53">
        <f>SUM(G68:G127)</f>
        <v>0</v>
      </c>
      <c r="L73" s="1" t="s">
        <v>182</v>
      </c>
    </row>
    <row r="74" spans="1:12" x14ac:dyDescent="0.25">
      <c r="A74" s="151" t="str">
        <f>IF(QB_PG2_ORG!B24&lt;&gt;"",QB_PG2_ORG!B24,IF(QB_PG2_ORG!C24&lt;&gt;"",CONCATENATE(QB_PG2_ORG!$B$6,QB_PG2_ORG!C24),IF(QB_PG2_ORG!D24&lt;&gt;"",CONCATENATE(QB_PG2_ORG!$B$6,QB_PG2_ORG!$B$7,QB_PG2_ORG!D24),CONCATENATE(QB_PG2_ORG!$B$6,QB_PG2_ORG!$B$7,QB_PG2_ORG!$B$8,QB_PG2_ORG!E24))))</f>
        <v xml:space="preserve">                          </v>
      </c>
      <c r="B74" s="152" t="str">
        <f>IF(QB_PG2_ORG!F24&lt;&gt;"",QB_PG2_ORG!F24,"")</f>
        <v/>
      </c>
      <c r="C74" s="152"/>
      <c r="D74" s="152" t="str">
        <f>IF(QB_PG2_ORG!L24&lt;&gt;"",QB_PG2_ORG!L24,"")</f>
        <v/>
      </c>
      <c r="E74" s="153" t="str">
        <f>IF(QB_PG2_ORG!K24&lt;&gt;"",QB_PG2_ORG!K24,"")</f>
        <v/>
      </c>
      <c r="G74" s="160" t="str">
        <f t="shared" si="2"/>
        <v/>
      </c>
      <c r="H74" s="53">
        <f t="shared" si="3"/>
        <v>0</v>
      </c>
    </row>
    <row r="75" spans="1:12" x14ac:dyDescent="0.25">
      <c r="A75" s="151" t="str">
        <f>IF(QB_PG2_ORG!B25&lt;&gt;"",QB_PG2_ORG!B25,IF(QB_PG2_ORG!C25&lt;&gt;"",CONCATENATE(QB_PG2_ORG!$B$6,QB_PG2_ORG!C25),IF(QB_PG2_ORG!D25&lt;&gt;"",CONCATENATE(QB_PG2_ORG!$B$6,QB_PG2_ORG!$B$7,QB_PG2_ORG!D25),CONCATENATE(QB_PG2_ORG!$B$6,QB_PG2_ORG!$B$7,QB_PG2_ORG!$B$8,QB_PG2_ORG!E25))))</f>
        <v xml:space="preserve">                          </v>
      </c>
      <c r="B75" s="152" t="str">
        <f>IF(QB_PG2_ORG!F25&lt;&gt;"",QB_PG2_ORG!F25,"")</f>
        <v/>
      </c>
      <c r="C75" s="152"/>
      <c r="D75" s="152" t="str">
        <f>IF(QB_PG2_ORG!L25&lt;&gt;"",QB_PG2_ORG!L25,"")</f>
        <v/>
      </c>
      <c r="E75" s="153" t="str">
        <f>IF(QB_PG2_ORG!K25&lt;&gt;"",QB_PG2_ORG!K25,"")</f>
        <v/>
      </c>
      <c r="G75" s="160" t="str">
        <f t="shared" si="2"/>
        <v/>
      </c>
      <c r="H75" s="53">
        <f t="shared" si="3"/>
        <v>0</v>
      </c>
    </row>
    <row r="76" spans="1:12" x14ac:dyDescent="0.25">
      <c r="A76" s="151" t="str">
        <f>IF(QB_PG2_ORG!B26&lt;&gt;"",QB_PG2_ORG!B26,IF(QB_PG2_ORG!C26&lt;&gt;"",CONCATENATE(QB_PG2_ORG!$B$6,QB_PG2_ORG!C26),IF(QB_PG2_ORG!D26&lt;&gt;"",CONCATENATE(QB_PG2_ORG!$B$6,QB_PG2_ORG!$B$7,QB_PG2_ORG!D26),CONCATENATE(QB_PG2_ORG!$B$6,QB_PG2_ORG!$B$7,QB_PG2_ORG!$B$8,QB_PG2_ORG!E26))))</f>
        <v xml:space="preserve">                          </v>
      </c>
      <c r="B76" s="152" t="str">
        <f>IF(QB_PG2_ORG!F26&lt;&gt;"",QB_PG2_ORG!F26,"")</f>
        <v/>
      </c>
      <c r="C76" s="152"/>
      <c r="D76" s="152" t="str">
        <f>IF(QB_PG2_ORG!L26&lt;&gt;"",QB_PG2_ORG!L26,"")</f>
        <v/>
      </c>
      <c r="E76" s="153" t="str">
        <f>IF(QB_PG2_ORG!K26&lt;&gt;"",QB_PG2_ORG!K26,"")</f>
        <v/>
      </c>
      <c r="G76" s="160" t="str">
        <f t="shared" si="2"/>
        <v/>
      </c>
      <c r="H76" s="53">
        <f t="shared" si="3"/>
        <v>0</v>
      </c>
    </row>
    <row r="77" spans="1:12" x14ac:dyDescent="0.25">
      <c r="A77" s="151" t="str">
        <f>IF(QB_PG2_ORG!B27&lt;&gt;"",QB_PG2_ORG!B27,IF(QB_PG2_ORG!C27&lt;&gt;"",CONCATENATE(QB_PG2_ORG!$B$6,QB_PG2_ORG!C27),IF(QB_PG2_ORG!D27&lt;&gt;"",CONCATENATE(QB_PG2_ORG!$B$6,QB_PG2_ORG!$B$7,QB_PG2_ORG!D27),CONCATENATE(QB_PG2_ORG!$B$6,QB_PG2_ORG!$B$7,QB_PG2_ORG!$B$8,QB_PG2_ORG!E27))))</f>
        <v xml:space="preserve">                          </v>
      </c>
      <c r="B77" s="152" t="str">
        <f>IF(QB_PG2_ORG!F27&lt;&gt;"",QB_PG2_ORG!F27,"")</f>
        <v/>
      </c>
      <c r="C77" s="152"/>
      <c r="D77" s="152" t="str">
        <f>IF(QB_PG2_ORG!L27&lt;&gt;"",QB_PG2_ORG!L27,"")</f>
        <v/>
      </c>
      <c r="E77" s="153" t="str">
        <f>IF(QB_PG2_ORG!K27&lt;&gt;"",QB_PG2_ORG!K27,"")</f>
        <v/>
      </c>
      <c r="G77" s="160" t="str">
        <f t="shared" si="2"/>
        <v/>
      </c>
      <c r="H77" s="53">
        <f t="shared" si="3"/>
        <v>0</v>
      </c>
    </row>
    <row r="78" spans="1:12" x14ac:dyDescent="0.25">
      <c r="A78" s="151" t="str">
        <f>IF(QB_PG2_ORG!B28&lt;&gt;"",QB_PG2_ORG!B28,IF(QB_PG2_ORG!C28&lt;&gt;"",CONCATENATE(QB_PG2_ORG!$B$6,QB_PG2_ORG!C28),IF(QB_PG2_ORG!D28&lt;&gt;"",CONCATENATE(QB_PG2_ORG!$B$6,QB_PG2_ORG!$B$7,QB_PG2_ORG!D28),CONCATENATE(QB_PG2_ORG!$B$6,QB_PG2_ORG!$B$7,QB_PG2_ORG!$B$8,QB_PG2_ORG!E28))))</f>
        <v xml:space="preserve">                          </v>
      </c>
      <c r="B78" s="152" t="str">
        <f>IF(QB_PG2_ORG!F28&lt;&gt;"",QB_PG2_ORG!F28,"")</f>
        <v/>
      </c>
      <c r="C78" s="152"/>
      <c r="D78" s="152" t="str">
        <f>IF(QB_PG2_ORG!L28&lt;&gt;"",QB_PG2_ORG!L28,"")</f>
        <v/>
      </c>
      <c r="E78" s="153" t="str">
        <f>IF(QB_PG2_ORG!K28&lt;&gt;"",QB_PG2_ORG!K28,"")</f>
        <v/>
      </c>
      <c r="G78" s="160" t="str">
        <f t="shared" si="2"/>
        <v/>
      </c>
      <c r="H78" s="53">
        <f t="shared" si="3"/>
        <v>0</v>
      </c>
    </row>
    <row r="79" spans="1:12" x14ac:dyDescent="0.25">
      <c r="A79" s="151" t="str">
        <f>IF(QB_PG2_ORG!B29&lt;&gt;"",QB_PG2_ORG!B29,IF(QB_PG2_ORG!C29&lt;&gt;"",CONCATENATE(QB_PG2_ORG!$B$6,QB_PG2_ORG!C29),IF(QB_PG2_ORG!D29&lt;&gt;"",CONCATENATE(QB_PG2_ORG!$B$6,QB_PG2_ORG!$B$7,QB_PG2_ORG!D29),CONCATENATE(QB_PG2_ORG!$B$6,QB_PG2_ORG!$B$7,QB_PG2_ORG!$B$8,QB_PG2_ORG!E29))))</f>
        <v xml:space="preserve">                          </v>
      </c>
      <c r="B79" s="152" t="str">
        <f>IF(QB_PG2_ORG!F29&lt;&gt;"",QB_PG2_ORG!F29,"")</f>
        <v/>
      </c>
      <c r="C79" s="152"/>
      <c r="D79" s="152" t="str">
        <f>IF(QB_PG2_ORG!L29&lt;&gt;"",QB_PG2_ORG!L29,"")</f>
        <v/>
      </c>
      <c r="E79" s="153" t="str">
        <f>IF(QB_PG2_ORG!K29&lt;&gt;"",QB_PG2_ORG!K29,"")</f>
        <v/>
      </c>
      <c r="G79" s="160" t="str">
        <f t="shared" si="2"/>
        <v/>
      </c>
      <c r="H79" s="53">
        <f t="shared" si="3"/>
        <v>0</v>
      </c>
    </row>
    <row r="80" spans="1:12" x14ac:dyDescent="0.25">
      <c r="A80" s="151" t="str">
        <f>IF(QB_PG2_ORG!B30&lt;&gt;"",QB_PG2_ORG!B30,IF(QB_PG2_ORG!C30&lt;&gt;"",CONCATENATE(QB_PG2_ORG!$B$6,QB_PG2_ORG!C30),IF(QB_PG2_ORG!D30&lt;&gt;"",CONCATENATE(QB_PG2_ORG!$B$6,QB_PG2_ORG!$B$7,QB_PG2_ORG!D30),CONCATENATE(QB_PG2_ORG!$B$6,QB_PG2_ORG!$B$7,QB_PG2_ORG!$B$8,QB_PG2_ORG!E30))))</f>
        <v xml:space="preserve">                          </v>
      </c>
      <c r="B80" s="152" t="str">
        <f>IF(QB_PG2_ORG!F30&lt;&gt;"",QB_PG2_ORG!F30,"")</f>
        <v/>
      </c>
      <c r="C80" s="152"/>
      <c r="D80" s="152" t="str">
        <f>IF(QB_PG2_ORG!L30&lt;&gt;"",QB_PG2_ORG!L30,"")</f>
        <v/>
      </c>
      <c r="E80" s="153" t="str">
        <f>IF(QB_PG2_ORG!K30&lt;&gt;"",QB_PG2_ORG!K30,"")</f>
        <v/>
      </c>
      <c r="G80" s="160" t="str">
        <f t="shared" si="2"/>
        <v/>
      </c>
      <c r="H80" s="53">
        <f t="shared" si="3"/>
        <v>0</v>
      </c>
    </row>
    <row r="81" spans="1:8" x14ac:dyDescent="0.25">
      <c r="A81" s="151" t="str">
        <f>IF(QB_PG2_ORG!B31&lt;&gt;"",QB_PG2_ORG!B31,IF(QB_PG2_ORG!C31&lt;&gt;"",CONCATENATE(QB_PG2_ORG!$B$6,QB_PG2_ORG!C31),IF(QB_PG2_ORG!D31&lt;&gt;"",CONCATENATE(QB_PG2_ORG!$B$6,QB_PG2_ORG!$B$7,QB_PG2_ORG!D31),CONCATENATE(QB_PG2_ORG!$B$6,QB_PG2_ORG!$B$7,QB_PG2_ORG!$B$8,QB_PG2_ORG!E31))))</f>
        <v xml:space="preserve">                          </v>
      </c>
      <c r="B81" s="152" t="str">
        <f>IF(QB_PG2_ORG!F31&lt;&gt;"",QB_PG2_ORG!F31,"")</f>
        <v/>
      </c>
      <c r="C81" s="152"/>
      <c r="D81" s="152" t="str">
        <f>IF(QB_PG2_ORG!L31&lt;&gt;"",QB_PG2_ORG!L31,"")</f>
        <v/>
      </c>
      <c r="E81" s="153" t="str">
        <f>IF(QB_PG2_ORG!K31&lt;&gt;"",QB_PG2_ORG!K31,"")</f>
        <v/>
      </c>
      <c r="G81" s="160" t="str">
        <f t="shared" si="2"/>
        <v/>
      </c>
      <c r="H81" s="53">
        <f t="shared" si="3"/>
        <v>0</v>
      </c>
    </row>
    <row r="82" spans="1:8" x14ac:dyDescent="0.25">
      <c r="A82" s="151" t="str">
        <f>IF(QB_PG2_ORG!B32&lt;&gt;"",QB_PG2_ORG!B32,IF(QB_PG2_ORG!C32&lt;&gt;"",CONCATENATE(QB_PG2_ORG!$B$6,QB_PG2_ORG!C32),IF(QB_PG2_ORG!D32&lt;&gt;"",CONCATENATE(QB_PG2_ORG!$B$6,QB_PG2_ORG!$B$7,QB_PG2_ORG!D32),CONCATENATE(QB_PG2_ORG!$B$6,QB_PG2_ORG!$B$7,QB_PG2_ORG!$B$8,QB_PG2_ORG!E32))))</f>
        <v xml:space="preserve">                          </v>
      </c>
      <c r="B82" s="152" t="str">
        <f>IF(QB_PG2_ORG!F32&lt;&gt;"",QB_PG2_ORG!F32,"")</f>
        <v/>
      </c>
      <c r="C82" s="152"/>
      <c r="D82" s="152" t="str">
        <f>IF(QB_PG2_ORG!L32&lt;&gt;"",QB_PG2_ORG!L32,"")</f>
        <v/>
      </c>
      <c r="E82" s="153" t="str">
        <f>IF(QB_PG2_ORG!K32&lt;&gt;"",QB_PG2_ORG!K32,"")</f>
        <v/>
      </c>
      <c r="G82" s="160" t="str">
        <f t="shared" si="2"/>
        <v/>
      </c>
      <c r="H82" s="53">
        <f t="shared" si="3"/>
        <v>0</v>
      </c>
    </row>
    <row r="83" spans="1:8" x14ac:dyDescent="0.25">
      <c r="A83" s="151" t="str">
        <f>IF(QB_PG2_ORG!B33&lt;&gt;"",QB_PG2_ORG!B33,IF(QB_PG2_ORG!C33&lt;&gt;"",CONCATENATE(QB_PG2_ORG!$B$6,QB_PG2_ORG!C33),IF(QB_PG2_ORG!D33&lt;&gt;"",CONCATENATE(QB_PG2_ORG!$B$6,QB_PG2_ORG!$B$7,QB_PG2_ORG!D33),CONCATENATE(QB_PG2_ORG!$B$6,QB_PG2_ORG!$B$7,QB_PG2_ORG!$B$8,QB_PG2_ORG!E33))))</f>
        <v xml:space="preserve">                          </v>
      </c>
      <c r="B83" s="152" t="str">
        <f>IF(QB_PG2_ORG!F33&lt;&gt;"",QB_PG2_ORG!F33,"")</f>
        <v/>
      </c>
      <c r="C83" s="152"/>
      <c r="D83" s="152" t="str">
        <f>IF(QB_PG2_ORG!L33&lt;&gt;"",QB_PG2_ORG!L33,"")</f>
        <v/>
      </c>
      <c r="E83" s="153" t="str">
        <f>IF(QB_PG2_ORG!K33&lt;&gt;"",QB_PG2_ORG!K33,"")</f>
        <v/>
      </c>
      <c r="G83" s="160" t="str">
        <f t="shared" si="2"/>
        <v/>
      </c>
      <c r="H83" s="53">
        <f t="shared" si="3"/>
        <v>0</v>
      </c>
    </row>
    <row r="84" spans="1:8" x14ac:dyDescent="0.25">
      <c r="A84" s="151" t="str">
        <f>IF(QB_PG2_ORG!B34&lt;&gt;"",QB_PG2_ORG!B34,IF(QB_PG2_ORG!C34&lt;&gt;"",CONCATENATE(QB_PG2_ORG!$B$6,QB_PG2_ORG!C34),IF(QB_PG2_ORG!D34&lt;&gt;"",CONCATENATE(QB_PG2_ORG!$B$6,QB_PG2_ORG!$B$7,QB_PG2_ORG!D34),CONCATENATE(QB_PG2_ORG!$B$6,QB_PG2_ORG!$B$7,QB_PG2_ORG!$B$8,QB_PG2_ORG!E34))))</f>
        <v xml:space="preserve">                          </v>
      </c>
      <c r="B84" s="152" t="str">
        <f>IF(QB_PG2_ORG!F34&lt;&gt;"",QB_PG2_ORG!F34,"")</f>
        <v/>
      </c>
      <c r="C84" s="152"/>
      <c r="D84" s="152" t="str">
        <f>IF(QB_PG2_ORG!L34&lt;&gt;"",QB_PG2_ORG!L34,"")</f>
        <v/>
      </c>
      <c r="E84" s="153" t="str">
        <f>IF(QB_PG2_ORG!K34&lt;&gt;"",QB_PG2_ORG!K34,"")</f>
        <v/>
      </c>
      <c r="G84" s="160" t="str">
        <f t="shared" si="2"/>
        <v/>
      </c>
      <c r="H84" s="53">
        <f t="shared" si="3"/>
        <v>0</v>
      </c>
    </row>
    <row r="85" spans="1:8" x14ac:dyDescent="0.25">
      <c r="A85" s="151" t="str">
        <f>IF(QB_PG2_ORG!B35&lt;&gt;"",QB_PG2_ORG!B35,IF(QB_PG2_ORG!C35&lt;&gt;"",CONCATENATE(QB_PG2_ORG!$B$6,QB_PG2_ORG!C35),IF(QB_PG2_ORG!D35&lt;&gt;"",CONCATENATE(QB_PG2_ORG!$B$6,QB_PG2_ORG!$B$7,QB_PG2_ORG!D35),CONCATENATE(QB_PG2_ORG!$B$6,QB_PG2_ORG!$B$7,QB_PG2_ORG!$B$8,QB_PG2_ORG!E35))))</f>
        <v xml:space="preserve">                          </v>
      </c>
      <c r="B85" s="152" t="str">
        <f>IF(QB_PG2_ORG!F35&lt;&gt;"",QB_PG2_ORG!F35,"")</f>
        <v/>
      </c>
      <c r="C85" s="152"/>
      <c r="D85" s="152" t="str">
        <f>IF(QB_PG2_ORG!L35&lt;&gt;"",QB_PG2_ORG!L35,"")</f>
        <v/>
      </c>
      <c r="E85" s="153" t="str">
        <f>IF(QB_PG2_ORG!K35&lt;&gt;"",QB_PG2_ORG!K35,"")</f>
        <v/>
      </c>
      <c r="G85" s="160" t="str">
        <f t="shared" si="2"/>
        <v/>
      </c>
      <c r="H85" s="53">
        <f t="shared" si="3"/>
        <v>0</v>
      </c>
    </row>
    <row r="86" spans="1:8" x14ac:dyDescent="0.25">
      <c r="A86" s="151" t="str">
        <f>IF(QB_PG2_ORG!B36&lt;&gt;"",QB_PG2_ORG!B36,IF(QB_PG2_ORG!C36&lt;&gt;"",CONCATENATE(QB_PG2_ORG!$B$6,QB_PG2_ORG!C36),IF(QB_PG2_ORG!D36&lt;&gt;"",CONCATENATE(QB_PG2_ORG!$B$6,QB_PG2_ORG!$B$7,QB_PG2_ORG!D36),CONCATENATE(QB_PG2_ORG!$B$6,QB_PG2_ORG!$B$7,QB_PG2_ORG!$B$8,QB_PG2_ORG!E36))))</f>
        <v xml:space="preserve">                          </v>
      </c>
      <c r="B86" s="152" t="str">
        <f>IF(QB_PG2_ORG!F36&lt;&gt;"",QB_PG2_ORG!F36,"")</f>
        <v/>
      </c>
      <c r="C86" s="152"/>
      <c r="D86" s="152" t="str">
        <f>IF(QB_PG2_ORG!L36&lt;&gt;"",QB_PG2_ORG!L36,"")</f>
        <v/>
      </c>
      <c r="E86" s="153" t="str">
        <f>IF(QB_PG2_ORG!K36&lt;&gt;"",QB_PG2_ORG!K36,"")</f>
        <v/>
      </c>
      <c r="G86" s="160" t="str">
        <f t="shared" si="2"/>
        <v/>
      </c>
      <c r="H86" s="53">
        <f t="shared" si="3"/>
        <v>0</v>
      </c>
    </row>
    <row r="87" spans="1:8" x14ac:dyDescent="0.25">
      <c r="A87" s="151" t="str">
        <f>IF(QB_PG2_ORG!B37&lt;&gt;"",QB_PG2_ORG!B37,IF(QB_PG2_ORG!C37&lt;&gt;"",CONCATENATE(QB_PG2_ORG!$B$6,QB_PG2_ORG!C37),IF(QB_PG2_ORG!D37&lt;&gt;"",CONCATENATE(QB_PG2_ORG!$B$6,QB_PG2_ORG!$B$7,QB_PG2_ORG!D37),CONCATENATE(QB_PG2_ORG!$B$6,QB_PG2_ORG!$B$7,QB_PG2_ORG!$B$8,QB_PG2_ORG!E37))))</f>
        <v xml:space="preserve">                          </v>
      </c>
      <c r="B87" s="152" t="str">
        <f>IF(QB_PG2_ORG!F37&lt;&gt;"",QB_PG2_ORG!F37,"")</f>
        <v/>
      </c>
      <c r="C87" s="152"/>
      <c r="D87" s="152" t="str">
        <f>IF(QB_PG2_ORG!L37&lt;&gt;"",QB_PG2_ORG!L37,"")</f>
        <v/>
      </c>
      <c r="E87" s="153" t="str">
        <f>IF(QB_PG2_ORG!K37&lt;&gt;"",QB_PG2_ORG!K37,"")</f>
        <v/>
      </c>
      <c r="G87" s="160" t="str">
        <f t="shared" si="2"/>
        <v/>
      </c>
      <c r="H87" s="53">
        <f t="shared" si="3"/>
        <v>0</v>
      </c>
    </row>
    <row r="88" spans="1:8" x14ac:dyDescent="0.25">
      <c r="A88" s="151" t="str">
        <f>IF(QB_PG2_ORG!B38&lt;&gt;"",QB_PG2_ORG!B38,IF(QB_PG2_ORG!C38&lt;&gt;"",CONCATENATE(QB_PG2_ORG!$B$6,QB_PG2_ORG!C38),IF(QB_PG2_ORG!D38&lt;&gt;"",CONCATENATE(QB_PG2_ORG!$B$6,QB_PG2_ORG!$B$7,QB_PG2_ORG!D38),CONCATENATE(QB_PG2_ORG!$B$6,QB_PG2_ORG!$B$7,QB_PG2_ORG!$B$8,QB_PG2_ORG!E38))))</f>
        <v xml:space="preserve">                          </v>
      </c>
      <c r="B88" s="152" t="str">
        <f>IF(QB_PG2_ORG!F38&lt;&gt;"",QB_PG2_ORG!F38,"")</f>
        <v/>
      </c>
      <c r="C88" s="152"/>
      <c r="D88" s="152" t="str">
        <f>IF(QB_PG2_ORG!L38&lt;&gt;"",QB_PG2_ORG!L38,"")</f>
        <v/>
      </c>
      <c r="E88" s="153" t="str">
        <f>IF(QB_PG2_ORG!K38&lt;&gt;"",QB_PG2_ORG!K38,"")</f>
        <v/>
      </c>
      <c r="G88" s="160" t="str">
        <f t="shared" si="2"/>
        <v/>
      </c>
      <c r="H88" s="53">
        <f t="shared" si="3"/>
        <v>0</v>
      </c>
    </row>
    <row r="89" spans="1:8" x14ac:dyDescent="0.25">
      <c r="A89" s="151" t="str">
        <f>IF(QB_PG2_ORG!B39&lt;&gt;"",QB_PG2_ORG!B39,IF(QB_PG2_ORG!C39&lt;&gt;"",CONCATENATE(QB_PG2_ORG!$B$6,QB_PG2_ORG!C39),IF(QB_PG2_ORG!D39&lt;&gt;"",CONCATENATE(QB_PG2_ORG!$B$6,QB_PG2_ORG!$B$7,QB_PG2_ORG!D39),CONCATENATE(QB_PG2_ORG!$B$6,QB_PG2_ORG!$B$7,QB_PG2_ORG!$B$8,QB_PG2_ORG!E39))))</f>
        <v xml:space="preserve">                          </v>
      </c>
      <c r="B89" s="152" t="str">
        <f>IF(QB_PG2_ORG!F39&lt;&gt;"",QB_PG2_ORG!F39,"")</f>
        <v/>
      </c>
      <c r="C89" s="152"/>
      <c r="D89" s="152" t="str">
        <f>IF(QB_PG2_ORG!L39&lt;&gt;"",QB_PG2_ORG!L39,"")</f>
        <v/>
      </c>
      <c r="E89" s="153" t="str">
        <f>IF(QB_PG2_ORG!K39&lt;&gt;"",QB_PG2_ORG!K39,"")</f>
        <v/>
      </c>
      <c r="G89" s="160" t="str">
        <f t="shared" si="2"/>
        <v/>
      </c>
      <c r="H89" s="53">
        <f t="shared" si="3"/>
        <v>0</v>
      </c>
    </row>
    <row r="90" spans="1:8" x14ac:dyDescent="0.25">
      <c r="A90" s="151" t="str">
        <f>IF(QB_PG2_ORG!B40&lt;&gt;"",QB_PG2_ORG!B40,IF(QB_PG2_ORG!C40&lt;&gt;"",CONCATENATE(QB_PG2_ORG!$B$6,QB_PG2_ORG!C40),IF(QB_PG2_ORG!D40&lt;&gt;"",CONCATENATE(QB_PG2_ORG!$B$6,QB_PG2_ORG!$B$7,QB_PG2_ORG!D40),CONCATENATE(QB_PG2_ORG!$B$6,QB_PG2_ORG!$B$7,QB_PG2_ORG!$B$8,QB_PG2_ORG!E40))))</f>
        <v xml:space="preserve">                          </v>
      </c>
      <c r="B90" s="152" t="str">
        <f>IF(QB_PG2_ORG!F40&lt;&gt;"",QB_PG2_ORG!F40,"")</f>
        <v/>
      </c>
      <c r="C90" s="152"/>
      <c r="D90" s="152" t="str">
        <f>IF(QB_PG2_ORG!L40&lt;&gt;"",QB_PG2_ORG!L40,"")</f>
        <v/>
      </c>
      <c r="E90" s="153" t="str">
        <f>IF(QB_PG2_ORG!K40&lt;&gt;"",QB_PG2_ORG!K40,"")</f>
        <v/>
      </c>
      <c r="G90" s="160" t="str">
        <f t="shared" si="2"/>
        <v/>
      </c>
      <c r="H90" s="53">
        <f t="shared" si="3"/>
        <v>0</v>
      </c>
    </row>
    <row r="91" spans="1:8" x14ac:dyDescent="0.25">
      <c r="A91" s="151" t="str">
        <f>IF(QB_PG2_ORG!B41&lt;&gt;"",QB_PG2_ORG!B41,IF(QB_PG2_ORG!C41&lt;&gt;"",CONCATENATE(QB_PG2_ORG!$B$6,QB_PG2_ORG!C41),IF(QB_PG2_ORG!D41&lt;&gt;"",CONCATENATE(QB_PG2_ORG!$B$6,QB_PG2_ORG!$B$7,QB_PG2_ORG!D41),CONCATENATE(QB_PG2_ORG!$B$6,QB_PG2_ORG!$B$7,QB_PG2_ORG!$B$8,QB_PG2_ORG!E41))))</f>
        <v xml:space="preserve">                          </v>
      </c>
      <c r="B91" s="152" t="str">
        <f>IF(QB_PG2_ORG!F41&lt;&gt;"",QB_PG2_ORG!F41,"")</f>
        <v/>
      </c>
      <c r="C91" s="152"/>
      <c r="D91" s="152" t="str">
        <f>IF(QB_PG2_ORG!L41&lt;&gt;"",QB_PG2_ORG!L41,"")</f>
        <v/>
      </c>
      <c r="E91" s="153" t="str">
        <f>IF(QB_PG2_ORG!K41&lt;&gt;"",QB_PG2_ORG!K41,"")</f>
        <v/>
      </c>
      <c r="G91" s="160" t="str">
        <f t="shared" si="2"/>
        <v/>
      </c>
      <c r="H91" s="53">
        <f t="shared" si="3"/>
        <v>0</v>
      </c>
    </row>
    <row r="92" spans="1:8" x14ac:dyDescent="0.25">
      <c r="A92" s="151" t="str">
        <f>IF(QB_PG2_ORG!B42&lt;&gt;"",QB_PG2_ORG!B42,IF(QB_PG2_ORG!C42&lt;&gt;"",CONCATENATE(QB_PG2_ORG!$B$6,QB_PG2_ORG!C42),IF(QB_PG2_ORG!D42&lt;&gt;"",CONCATENATE(QB_PG2_ORG!$B$6,QB_PG2_ORG!$B$7,QB_PG2_ORG!D42),CONCATENATE(QB_PG2_ORG!$B$6,QB_PG2_ORG!$B$7,QB_PG2_ORG!$B$8,QB_PG2_ORG!E42))))</f>
        <v xml:space="preserve">                          </v>
      </c>
      <c r="B92" s="152" t="str">
        <f>IF(QB_PG2_ORG!F42&lt;&gt;"",QB_PG2_ORG!F42,"")</f>
        <v/>
      </c>
      <c r="C92" s="152"/>
      <c r="D92" s="152" t="str">
        <f>IF(QB_PG2_ORG!L42&lt;&gt;"",QB_PG2_ORG!L42,"")</f>
        <v/>
      </c>
      <c r="E92" s="153" t="str">
        <f>IF(QB_PG2_ORG!K42&lt;&gt;"",QB_PG2_ORG!K42,"")</f>
        <v/>
      </c>
      <c r="G92" s="160" t="str">
        <f t="shared" si="2"/>
        <v/>
      </c>
      <c r="H92" s="53">
        <f t="shared" si="3"/>
        <v>0</v>
      </c>
    </row>
    <row r="93" spans="1:8" x14ac:dyDescent="0.25">
      <c r="A93" s="151" t="str">
        <f>IF(QB_PG2_ORG!B43&lt;&gt;"",QB_PG2_ORG!B43,IF(QB_PG2_ORG!C43&lt;&gt;"",CONCATENATE(QB_PG2_ORG!$B$6,QB_PG2_ORG!C43),IF(QB_PG2_ORG!D43&lt;&gt;"",CONCATENATE(QB_PG2_ORG!$B$6,QB_PG2_ORG!$B$7,QB_PG2_ORG!D43),CONCATENATE(QB_PG2_ORG!$B$6,QB_PG2_ORG!$B$7,QB_PG2_ORG!$B$8,QB_PG2_ORG!E43))))</f>
        <v xml:space="preserve">                          </v>
      </c>
      <c r="B93" s="152" t="str">
        <f>IF(QB_PG2_ORG!F43&lt;&gt;"",QB_PG2_ORG!F43,"")</f>
        <v/>
      </c>
      <c r="C93" s="152"/>
      <c r="D93" s="152" t="str">
        <f>IF(QB_PG2_ORG!L43&lt;&gt;"",QB_PG2_ORG!L43,"")</f>
        <v/>
      </c>
      <c r="E93" s="153" t="str">
        <f>IF(QB_PG2_ORG!K43&lt;&gt;"",QB_PG2_ORG!K43,"")</f>
        <v/>
      </c>
      <c r="G93" s="160" t="str">
        <f t="shared" si="2"/>
        <v/>
      </c>
      <c r="H93" s="53">
        <f t="shared" si="3"/>
        <v>0</v>
      </c>
    </row>
    <row r="94" spans="1:8" x14ac:dyDescent="0.25">
      <c r="A94" s="151" t="str">
        <f>IF(QB_PG2_ORG!B44&lt;&gt;"",QB_PG2_ORG!B44,IF(QB_PG2_ORG!C44&lt;&gt;"",CONCATENATE(QB_PG2_ORG!$B$6,QB_PG2_ORG!C44),IF(QB_PG2_ORG!D44&lt;&gt;"",CONCATENATE(QB_PG2_ORG!$B$6,QB_PG2_ORG!$B$7,QB_PG2_ORG!D44),CONCATENATE(QB_PG2_ORG!$B$6,QB_PG2_ORG!$B$7,QB_PG2_ORG!$B$8,QB_PG2_ORG!E44))))</f>
        <v xml:space="preserve">                          </v>
      </c>
      <c r="B94" s="152" t="str">
        <f>IF(QB_PG2_ORG!F44&lt;&gt;"",QB_PG2_ORG!F44,"")</f>
        <v/>
      </c>
      <c r="C94" s="152"/>
      <c r="D94" s="152" t="str">
        <f>IF(QB_PG2_ORG!L44&lt;&gt;"",QB_PG2_ORG!L44,"")</f>
        <v/>
      </c>
      <c r="E94" s="153" t="str">
        <f>IF(QB_PG2_ORG!K44&lt;&gt;"",QB_PG2_ORG!K44,"")</f>
        <v/>
      </c>
      <c r="G94" s="160" t="str">
        <f t="shared" si="2"/>
        <v/>
      </c>
      <c r="H94" s="53">
        <f t="shared" si="3"/>
        <v>0</v>
      </c>
    </row>
    <row r="95" spans="1:8" x14ac:dyDescent="0.25">
      <c r="A95" s="151" t="str">
        <f>IF(QB_PG2_ORG!B45&lt;&gt;"",QB_PG2_ORG!B45,IF(QB_PG2_ORG!C45&lt;&gt;"",CONCATENATE(QB_PG2_ORG!$B$6,QB_PG2_ORG!C45),IF(QB_PG2_ORG!D45&lt;&gt;"",CONCATENATE(QB_PG2_ORG!$B$6,QB_PG2_ORG!$B$7,QB_PG2_ORG!D45),CONCATENATE(QB_PG2_ORG!$B$6,QB_PG2_ORG!$B$7,QB_PG2_ORG!$B$8,QB_PG2_ORG!E45))))</f>
        <v xml:space="preserve">                          </v>
      </c>
      <c r="B95" s="152" t="str">
        <f>IF(QB_PG2_ORG!F45&lt;&gt;"",QB_PG2_ORG!F45,"")</f>
        <v/>
      </c>
      <c r="C95" s="152"/>
      <c r="D95" s="152" t="str">
        <f>IF(QB_PG2_ORG!L45&lt;&gt;"",QB_PG2_ORG!L45,"")</f>
        <v/>
      </c>
      <c r="E95" s="153" t="str">
        <f>IF(QB_PG2_ORG!K45&lt;&gt;"",QB_PG2_ORG!K45,"")</f>
        <v/>
      </c>
      <c r="G95" s="160" t="str">
        <f t="shared" si="2"/>
        <v/>
      </c>
      <c r="H95" s="53">
        <f t="shared" si="3"/>
        <v>0</v>
      </c>
    </row>
    <row r="96" spans="1:8" x14ac:dyDescent="0.25">
      <c r="A96" s="151" t="str">
        <f>IF(QB_PG2_ORG!B46&lt;&gt;"",QB_PG2_ORG!B46,IF(QB_PG2_ORG!C46&lt;&gt;"",CONCATENATE(QB_PG2_ORG!$B$6,QB_PG2_ORG!C46),IF(QB_PG2_ORG!D46&lt;&gt;"",CONCATENATE(QB_PG2_ORG!$B$6,QB_PG2_ORG!$B$7,QB_PG2_ORG!D46),CONCATENATE(QB_PG2_ORG!$B$6,QB_PG2_ORG!$B$7,QB_PG2_ORG!$B$8,QB_PG2_ORG!E46))))</f>
        <v xml:space="preserve">                          </v>
      </c>
      <c r="B96" s="152" t="str">
        <f>IF(QB_PG2_ORG!F46&lt;&gt;"",QB_PG2_ORG!F46,"")</f>
        <v/>
      </c>
      <c r="C96" s="152"/>
      <c r="D96" s="152" t="str">
        <f>IF(QB_PG2_ORG!L46&lt;&gt;"",QB_PG2_ORG!L46,"")</f>
        <v/>
      </c>
      <c r="E96" s="153" t="str">
        <f>IF(QB_PG2_ORG!K46&lt;&gt;"",QB_PG2_ORG!K46,"")</f>
        <v/>
      </c>
      <c r="G96" s="160" t="str">
        <f t="shared" si="2"/>
        <v/>
      </c>
      <c r="H96" s="53">
        <f t="shared" si="3"/>
        <v>0</v>
      </c>
    </row>
    <row r="97" spans="1:8" x14ac:dyDescent="0.25">
      <c r="A97" s="151" t="str">
        <f>IF(QB_PG2_ORG!B47&lt;&gt;"",QB_PG2_ORG!B47,IF(QB_PG2_ORG!C47&lt;&gt;"",CONCATENATE(QB_PG2_ORG!$B$6,QB_PG2_ORG!C47),IF(QB_PG2_ORG!D47&lt;&gt;"",CONCATENATE(QB_PG2_ORG!$B$6,QB_PG2_ORG!$B$7,QB_PG2_ORG!D47),CONCATENATE(QB_PG2_ORG!$B$6,QB_PG2_ORG!$B$7,QB_PG2_ORG!$B$8,QB_PG2_ORG!E47))))</f>
        <v xml:space="preserve">                          </v>
      </c>
      <c r="B97" s="152" t="str">
        <f>IF(QB_PG2_ORG!F47&lt;&gt;"",QB_PG2_ORG!F47,"")</f>
        <v/>
      </c>
      <c r="C97" s="152"/>
      <c r="D97" s="152" t="str">
        <f>IF(QB_PG2_ORG!L47&lt;&gt;"",QB_PG2_ORG!L47,"")</f>
        <v/>
      </c>
      <c r="E97" s="153" t="str">
        <f>IF(QB_PG2_ORG!K47&lt;&gt;"",QB_PG2_ORG!K47,"")</f>
        <v/>
      </c>
      <c r="G97" s="160" t="str">
        <f t="shared" si="2"/>
        <v/>
      </c>
      <c r="H97" s="53">
        <f t="shared" si="3"/>
        <v>0</v>
      </c>
    </row>
    <row r="98" spans="1:8" x14ac:dyDescent="0.25">
      <c r="A98" s="151" t="str">
        <f>IF(QB_PG2_ORG!B48&lt;&gt;"",QB_PG2_ORG!B48,IF(QB_PG2_ORG!C48&lt;&gt;"",CONCATENATE(QB_PG2_ORG!$B$6,QB_PG2_ORG!C48),IF(QB_PG2_ORG!D48&lt;&gt;"",CONCATENATE(QB_PG2_ORG!$B$6,QB_PG2_ORG!$B$7,QB_PG2_ORG!D48),CONCATENATE(QB_PG2_ORG!$B$6,QB_PG2_ORG!$B$7,QB_PG2_ORG!$B$8,QB_PG2_ORG!E48))))</f>
        <v xml:space="preserve">                          </v>
      </c>
      <c r="B98" s="152" t="str">
        <f>IF(QB_PG2_ORG!F48&lt;&gt;"",QB_PG2_ORG!F48,"")</f>
        <v/>
      </c>
      <c r="C98" s="152"/>
      <c r="D98" s="152" t="str">
        <f>IF(QB_PG2_ORG!L48&lt;&gt;"",QB_PG2_ORG!L48,"")</f>
        <v/>
      </c>
      <c r="E98" s="153" t="str">
        <f>IF(QB_PG2_ORG!K48&lt;&gt;"",QB_PG2_ORG!K48,"")</f>
        <v/>
      </c>
      <c r="G98" s="160" t="str">
        <f t="shared" si="2"/>
        <v/>
      </c>
      <c r="H98" s="53">
        <f t="shared" si="3"/>
        <v>0</v>
      </c>
    </row>
    <row r="99" spans="1:8" x14ac:dyDescent="0.25">
      <c r="A99" s="151" t="str">
        <f>IF(QB_PG2_ORG!B49&lt;&gt;"",QB_PG2_ORG!B49,IF(QB_PG2_ORG!C49&lt;&gt;"",CONCATENATE(QB_PG2_ORG!$B$6,QB_PG2_ORG!C49),IF(QB_PG2_ORG!D49&lt;&gt;"",CONCATENATE(QB_PG2_ORG!$B$6,QB_PG2_ORG!$B$7,QB_PG2_ORG!D49),CONCATENATE(QB_PG2_ORG!$B$6,QB_PG2_ORG!$B$7,QB_PG2_ORG!$B$8,QB_PG2_ORG!E49))))</f>
        <v xml:space="preserve">                          </v>
      </c>
      <c r="B99" s="152" t="str">
        <f>IF(QB_PG2_ORG!F49&lt;&gt;"",QB_PG2_ORG!F49,"")</f>
        <v/>
      </c>
      <c r="C99" s="152"/>
      <c r="D99" s="152" t="str">
        <f>IF(QB_PG2_ORG!L49&lt;&gt;"",QB_PG2_ORG!L49,"")</f>
        <v/>
      </c>
      <c r="E99" s="153" t="str">
        <f>IF(QB_PG2_ORG!K49&lt;&gt;"",QB_PG2_ORG!K49,"")</f>
        <v/>
      </c>
      <c r="G99" s="160" t="str">
        <f t="shared" si="2"/>
        <v/>
      </c>
      <c r="H99" s="53">
        <f t="shared" si="3"/>
        <v>0</v>
      </c>
    </row>
    <row r="100" spans="1:8" x14ac:dyDescent="0.25">
      <c r="A100" s="151" t="str">
        <f>IF(QB_PG2_ORG!B50&lt;&gt;"",QB_PG2_ORG!B50,IF(QB_PG2_ORG!C50&lt;&gt;"",CONCATENATE(QB_PG2_ORG!$B$6,QB_PG2_ORG!C50),IF(QB_PG2_ORG!D50&lt;&gt;"",CONCATENATE(QB_PG2_ORG!$B$6,QB_PG2_ORG!$B$7,QB_PG2_ORG!D50),CONCATENATE(QB_PG2_ORG!$B$6,QB_PG2_ORG!$B$7,QB_PG2_ORG!$B$8,QB_PG2_ORG!E50))))</f>
        <v xml:space="preserve">                          </v>
      </c>
      <c r="B100" s="152" t="str">
        <f>IF(QB_PG2_ORG!F50&lt;&gt;"",QB_PG2_ORG!F50,"")</f>
        <v/>
      </c>
      <c r="C100" s="152"/>
      <c r="D100" s="152" t="str">
        <f>IF(QB_PG2_ORG!L50&lt;&gt;"",QB_PG2_ORG!L50,"")</f>
        <v/>
      </c>
      <c r="E100" s="153" t="str">
        <f>IF(QB_PG2_ORG!K50&lt;&gt;"",QB_PG2_ORG!K50,"")</f>
        <v/>
      </c>
      <c r="G100" s="160" t="str">
        <f t="shared" si="2"/>
        <v/>
      </c>
      <c r="H100" s="53">
        <f t="shared" si="3"/>
        <v>0</v>
      </c>
    </row>
    <row r="101" spans="1:8" x14ac:dyDescent="0.25">
      <c r="A101" s="151" t="str">
        <f>IF(QB_PG2_ORG!B51&lt;&gt;"",QB_PG2_ORG!B51,IF(QB_PG2_ORG!C51&lt;&gt;"",CONCATENATE(QB_PG2_ORG!$B$6,QB_PG2_ORG!C51),IF(QB_PG2_ORG!D51&lt;&gt;"",CONCATENATE(QB_PG2_ORG!$B$6,QB_PG2_ORG!$B$7,QB_PG2_ORG!D51),CONCATENATE(QB_PG2_ORG!$B$6,QB_PG2_ORG!$B$7,QB_PG2_ORG!$B$8,QB_PG2_ORG!E51))))</f>
        <v xml:space="preserve">                          </v>
      </c>
      <c r="B101" s="152" t="str">
        <f>IF(QB_PG2_ORG!F51&lt;&gt;"",QB_PG2_ORG!F51,"")</f>
        <v/>
      </c>
      <c r="C101" s="152"/>
      <c r="D101" s="152" t="str">
        <f>IF(QB_PG2_ORG!L51&lt;&gt;"",QB_PG2_ORG!L51,"")</f>
        <v/>
      </c>
      <c r="E101" s="153" t="str">
        <f>IF(QB_PG2_ORG!K51&lt;&gt;"",QB_PG2_ORG!K51,"")</f>
        <v/>
      </c>
      <c r="G101" s="160" t="str">
        <f t="shared" si="2"/>
        <v/>
      </c>
      <c r="H101" s="53">
        <f t="shared" si="3"/>
        <v>0</v>
      </c>
    </row>
    <row r="102" spans="1:8" x14ac:dyDescent="0.25">
      <c r="A102" s="151" t="str">
        <f>IF(QB_PG2_ORG!B52&lt;&gt;"",QB_PG2_ORG!B52,IF(QB_PG2_ORG!C52&lt;&gt;"",CONCATENATE(QB_PG2_ORG!$B$6,QB_PG2_ORG!C52),IF(QB_PG2_ORG!D52&lt;&gt;"",CONCATENATE(QB_PG2_ORG!$B$6,QB_PG2_ORG!$B$7,QB_PG2_ORG!D52),CONCATENATE(QB_PG2_ORG!$B$6,QB_PG2_ORG!$B$7,QB_PG2_ORG!$B$8,QB_PG2_ORG!E52))))</f>
        <v xml:space="preserve">                          </v>
      </c>
      <c r="B102" s="152" t="str">
        <f>IF(QB_PG2_ORG!F52&lt;&gt;"",QB_PG2_ORG!F52,"")</f>
        <v/>
      </c>
      <c r="C102" s="152"/>
      <c r="D102" s="152" t="str">
        <f>IF(QB_PG2_ORG!L52&lt;&gt;"",QB_PG2_ORG!L52,"")</f>
        <v/>
      </c>
      <c r="E102" s="153" t="str">
        <f>IF(QB_PG2_ORG!K52&lt;&gt;"",QB_PG2_ORG!K52,"")</f>
        <v/>
      </c>
      <c r="G102" s="160" t="str">
        <f t="shared" si="2"/>
        <v/>
      </c>
      <c r="H102" s="53">
        <f t="shared" si="3"/>
        <v>0</v>
      </c>
    </row>
    <row r="103" spans="1:8" x14ac:dyDescent="0.25">
      <c r="A103" s="151" t="str">
        <f>IF(QB_PG2_ORG!B53&lt;&gt;"",QB_PG2_ORG!B53,IF(QB_PG2_ORG!C53&lt;&gt;"",CONCATENATE(QB_PG2_ORG!$B$6,QB_PG2_ORG!C53),IF(QB_PG2_ORG!D53&lt;&gt;"",CONCATENATE(QB_PG2_ORG!$B$6,QB_PG2_ORG!$B$7,QB_PG2_ORG!D53),CONCATENATE(QB_PG2_ORG!$B$6,QB_PG2_ORG!$B$7,QB_PG2_ORG!$B$8,QB_PG2_ORG!E53))))</f>
        <v xml:space="preserve">                          </v>
      </c>
      <c r="B103" s="152" t="str">
        <f>IF(QB_PG2_ORG!F53&lt;&gt;"",QB_PG2_ORG!F53,"")</f>
        <v/>
      </c>
      <c r="C103" s="152"/>
      <c r="D103" s="152" t="str">
        <f>IF(QB_PG2_ORG!L53&lt;&gt;"",QB_PG2_ORG!L53,"")</f>
        <v/>
      </c>
      <c r="E103" s="153" t="str">
        <f>IF(QB_PG2_ORG!K53&lt;&gt;"",QB_PG2_ORG!K53,"")</f>
        <v/>
      </c>
      <c r="G103" s="160" t="str">
        <f t="shared" si="2"/>
        <v/>
      </c>
      <c r="H103" s="53">
        <f t="shared" si="3"/>
        <v>0</v>
      </c>
    </row>
    <row r="104" spans="1:8" x14ac:dyDescent="0.25">
      <c r="A104" s="151" t="str">
        <f>IF(QB_PG2_ORG!B54&lt;&gt;"",QB_PG2_ORG!B54,IF(QB_PG2_ORG!C54&lt;&gt;"",CONCATENATE(QB_PG2_ORG!$B$6,QB_PG2_ORG!C54),IF(QB_PG2_ORG!D54&lt;&gt;"",CONCATENATE(QB_PG2_ORG!$B$6,QB_PG2_ORG!$B$7,QB_PG2_ORG!D54),CONCATENATE(QB_PG2_ORG!$B$6,QB_PG2_ORG!$B$7,QB_PG2_ORG!$B$8,QB_PG2_ORG!E54))))</f>
        <v xml:space="preserve">                          </v>
      </c>
      <c r="B104" s="152" t="str">
        <f>IF(QB_PG2_ORG!F54&lt;&gt;"",QB_PG2_ORG!F54,"")</f>
        <v/>
      </c>
      <c r="C104" s="152"/>
      <c r="D104" s="152" t="str">
        <f>IF(QB_PG2_ORG!L54&lt;&gt;"",QB_PG2_ORG!L54,"")</f>
        <v/>
      </c>
      <c r="E104" s="153" t="str">
        <f>IF(QB_PG2_ORG!K54&lt;&gt;"",QB_PG2_ORG!K54,"")</f>
        <v/>
      </c>
      <c r="G104" s="160" t="str">
        <f t="shared" si="2"/>
        <v/>
      </c>
      <c r="H104" s="53">
        <f t="shared" si="3"/>
        <v>0</v>
      </c>
    </row>
    <row r="105" spans="1:8" x14ac:dyDescent="0.25">
      <c r="A105" s="151" t="str">
        <f>IF(QB_PG2_ORG!B55&lt;&gt;"",QB_PG2_ORG!B55,IF(QB_PG2_ORG!C55&lt;&gt;"",CONCATENATE(QB_PG2_ORG!$B$6,QB_PG2_ORG!C55),IF(QB_PG2_ORG!D55&lt;&gt;"",CONCATENATE(QB_PG2_ORG!$B$6,QB_PG2_ORG!$B$7,QB_PG2_ORG!D55),CONCATENATE(QB_PG2_ORG!$B$6,QB_PG2_ORG!$B$7,QB_PG2_ORG!$B$8,QB_PG2_ORG!E55))))</f>
        <v xml:space="preserve">                          </v>
      </c>
      <c r="B105" s="152" t="str">
        <f>IF(QB_PG2_ORG!F55&lt;&gt;"",QB_PG2_ORG!F55,"")</f>
        <v/>
      </c>
      <c r="C105" s="152"/>
      <c r="D105" s="152" t="str">
        <f>IF(QB_PG2_ORG!L55&lt;&gt;"",QB_PG2_ORG!L55,"")</f>
        <v/>
      </c>
      <c r="E105" s="153" t="str">
        <f>IF(QB_PG2_ORG!K55&lt;&gt;"",QB_PG2_ORG!K55,"")</f>
        <v/>
      </c>
      <c r="G105" s="160" t="str">
        <f t="shared" si="2"/>
        <v/>
      </c>
      <c r="H105" s="53">
        <f t="shared" si="3"/>
        <v>0</v>
      </c>
    </row>
    <row r="106" spans="1:8" x14ac:dyDescent="0.25">
      <c r="A106" s="151" t="str">
        <f>IF(QB_PG2_ORG!B56&lt;&gt;"",QB_PG2_ORG!B56,IF(QB_PG2_ORG!C56&lt;&gt;"",CONCATENATE(QB_PG2_ORG!$B$6,QB_PG2_ORG!C56),IF(QB_PG2_ORG!D56&lt;&gt;"",CONCATENATE(QB_PG2_ORG!$B$6,QB_PG2_ORG!$B$7,QB_PG2_ORG!D56),CONCATENATE(QB_PG2_ORG!$B$6,QB_PG2_ORG!$B$7,QB_PG2_ORG!$B$8,QB_PG2_ORG!E56))))</f>
        <v xml:space="preserve">                          </v>
      </c>
      <c r="B106" s="152" t="str">
        <f>IF(QB_PG2_ORG!F56&lt;&gt;"",QB_PG2_ORG!F56,"")</f>
        <v/>
      </c>
      <c r="C106" s="152"/>
      <c r="D106" s="152" t="str">
        <f>IF(QB_PG2_ORG!L56&lt;&gt;"",QB_PG2_ORG!L56,"")</f>
        <v/>
      </c>
      <c r="E106" s="153" t="str">
        <f>IF(QB_PG2_ORG!K56&lt;&gt;"",QB_PG2_ORG!K56,"")</f>
        <v/>
      </c>
      <c r="G106" s="160" t="str">
        <f t="shared" si="2"/>
        <v/>
      </c>
      <c r="H106" s="53">
        <f t="shared" si="3"/>
        <v>0</v>
      </c>
    </row>
    <row r="107" spans="1:8" x14ac:dyDescent="0.25">
      <c r="A107" s="151" t="str">
        <f>IF(QB_PG2_ORG!B57&lt;&gt;"",QB_PG2_ORG!B57,IF(QB_PG2_ORG!C57&lt;&gt;"",CONCATENATE(QB_PG2_ORG!$B$6,QB_PG2_ORG!C57),IF(QB_PG2_ORG!D57&lt;&gt;"",CONCATENATE(QB_PG2_ORG!$B$6,QB_PG2_ORG!$B$7,QB_PG2_ORG!D57),CONCATENATE(QB_PG2_ORG!$B$6,QB_PG2_ORG!$B$7,QB_PG2_ORG!$B$8,QB_PG2_ORG!E57))))</f>
        <v xml:space="preserve">                          </v>
      </c>
      <c r="B107" s="152" t="str">
        <f>IF(QB_PG2_ORG!F57&lt;&gt;"",QB_PG2_ORG!F57,"")</f>
        <v/>
      </c>
      <c r="C107" s="152"/>
      <c r="D107" s="152" t="str">
        <f>IF(QB_PG2_ORG!L57&lt;&gt;"",QB_PG2_ORG!L57,"")</f>
        <v/>
      </c>
      <c r="E107" s="153" t="str">
        <f>IF(QB_PG2_ORG!K57&lt;&gt;"",QB_PG2_ORG!K57,"")</f>
        <v/>
      </c>
      <c r="G107" s="160" t="str">
        <f t="shared" si="2"/>
        <v/>
      </c>
      <c r="H107" s="53">
        <f t="shared" si="3"/>
        <v>0</v>
      </c>
    </row>
    <row r="108" spans="1:8" x14ac:dyDescent="0.25">
      <c r="A108" s="151" t="str">
        <f>IF(QB_PG2_ORG!B58&lt;&gt;"",QB_PG2_ORG!B58,IF(QB_PG2_ORG!C58&lt;&gt;"",CONCATENATE(QB_PG2_ORG!$B$6,QB_PG2_ORG!C58),IF(QB_PG2_ORG!D58&lt;&gt;"",CONCATENATE(QB_PG2_ORG!$B$6,QB_PG2_ORG!$B$7,QB_PG2_ORG!D58),CONCATENATE(QB_PG2_ORG!$B$6,QB_PG2_ORG!$B$7,QB_PG2_ORG!$B$8,QB_PG2_ORG!E58))))</f>
        <v xml:space="preserve">                          </v>
      </c>
      <c r="B108" s="152" t="str">
        <f>IF(QB_PG2_ORG!F58&lt;&gt;"",QB_PG2_ORG!F58,"")</f>
        <v/>
      </c>
      <c r="C108" s="152"/>
      <c r="D108" s="152" t="str">
        <f>IF(QB_PG2_ORG!L58&lt;&gt;"",QB_PG2_ORG!L58,"")</f>
        <v/>
      </c>
      <c r="E108" s="153" t="str">
        <f>IF(QB_PG2_ORG!K58&lt;&gt;"",QB_PG2_ORG!K58,"")</f>
        <v/>
      </c>
      <c r="G108" s="160" t="str">
        <f t="shared" si="2"/>
        <v/>
      </c>
      <c r="H108" s="53">
        <f t="shared" si="3"/>
        <v>0</v>
      </c>
    </row>
    <row r="109" spans="1:8" x14ac:dyDescent="0.25">
      <c r="A109" s="151" t="str">
        <f>IF(QB_PG2_ORG!B59&lt;&gt;"",QB_PG2_ORG!B59,IF(QB_PG2_ORG!C59&lt;&gt;"",CONCATENATE(QB_PG2_ORG!$B$6,QB_PG2_ORG!C59),IF(QB_PG2_ORG!D59&lt;&gt;"",CONCATENATE(QB_PG2_ORG!$B$6,QB_PG2_ORG!$B$7,QB_PG2_ORG!D59),CONCATENATE(QB_PG2_ORG!$B$6,QB_PG2_ORG!$B$7,QB_PG2_ORG!$B$8,QB_PG2_ORG!E59))))</f>
        <v xml:space="preserve">                          </v>
      </c>
      <c r="B109" s="152" t="str">
        <f>IF(QB_PG2_ORG!F59&lt;&gt;"",QB_PG2_ORG!F59,"")</f>
        <v/>
      </c>
      <c r="C109" s="152"/>
      <c r="D109" s="152" t="str">
        <f>IF(QB_PG2_ORG!L59&lt;&gt;"",QB_PG2_ORG!L59,"")</f>
        <v/>
      </c>
      <c r="E109" s="153" t="str">
        <f>IF(QB_PG2_ORG!K59&lt;&gt;"",QB_PG2_ORG!K59,"")</f>
        <v/>
      </c>
      <c r="G109" s="160" t="str">
        <f t="shared" si="2"/>
        <v/>
      </c>
      <c r="H109" s="53">
        <f t="shared" si="3"/>
        <v>0</v>
      </c>
    </row>
    <row r="110" spans="1:8" x14ac:dyDescent="0.25">
      <c r="A110" s="151" t="str">
        <f>IF(QB_PG2_ORG!B60&lt;&gt;"",QB_PG2_ORG!B60,IF(QB_PG2_ORG!C60&lt;&gt;"",CONCATENATE(QB_PG2_ORG!$B$6,QB_PG2_ORG!C60),IF(QB_PG2_ORG!D60&lt;&gt;"",CONCATENATE(QB_PG2_ORG!$B$6,QB_PG2_ORG!$B$7,QB_PG2_ORG!D60),CONCATENATE(QB_PG2_ORG!$B$6,QB_PG2_ORG!$B$7,QB_PG2_ORG!$B$8,QB_PG2_ORG!E60))))</f>
        <v xml:space="preserve">                          </v>
      </c>
      <c r="B110" s="152" t="str">
        <f>IF(QB_PG2_ORG!F60&lt;&gt;"",QB_PG2_ORG!F60,"")</f>
        <v/>
      </c>
      <c r="C110" s="152"/>
      <c r="D110" s="152" t="str">
        <f>IF(QB_PG2_ORG!L60&lt;&gt;"",QB_PG2_ORG!L60,"")</f>
        <v/>
      </c>
      <c r="E110" s="153" t="str">
        <f>IF(QB_PG2_ORG!K60&lt;&gt;"",QB_PG2_ORG!K60,"")</f>
        <v/>
      </c>
      <c r="G110" s="160" t="str">
        <f t="shared" si="2"/>
        <v/>
      </c>
      <c r="H110" s="53">
        <f t="shared" si="3"/>
        <v>0</v>
      </c>
    </row>
    <row r="111" spans="1:8" x14ac:dyDescent="0.25">
      <c r="A111" s="151" t="str">
        <f>IF(QB_PG2_ORG!B61&lt;&gt;"",QB_PG2_ORG!B61,IF(QB_PG2_ORG!C61&lt;&gt;"",CONCATENATE(QB_PG2_ORG!$B$6,QB_PG2_ORG!C61),IF(QB_PG2_ORG!D61&lt;&gt;"",CONCATENATE(QB_PG2_ORG!$B$6,QB_PG2_ORG!$B$7,QB_PG2_ORG!D61),CONCATENATE(QB_PG2_ORG!$B$6,QB_PG2_ORG!$B$7,QB_PG2_ORG!$B$8,QB_PG2_ORG!E61))))</f>
        <v xml:space="preserve">                          </v>
      </c>
      <c r="B111" s="152" t="str">
        <f>IF(QB_PG2_ORG!F61&lt;&gt;"",QB_PG2_ORG!F61,"")</f>
        <v/>
      </c>
      <c r="C111" s="152"/>
      <c r="D111" s="152" t="str">
        <f>IF(QB_PG2_ORG!L61&lt;&gt;"",QB_PG2_ORG!L61,"")</f>
        <v/>
      </c>
      <c r="E111" s="153" t="str">
        <f>IF(QB_PG2_ORG!K61&lt;&gt;"",QB_PG2_ORG!K61,"")</f>
        <v/>
      </c>
      <c r="G111" s="160" t="str">
        <f t="shared" si="2"/>
        <v/>
      </c>
      <c r="H111" s="53">
        <f t="shared" si="3"/>
        <v>0</v>
      </c>
    </row>
    <row r="112" spans="1:8" x14ac:dyDescent="0.25">
      <c r="A112" s="151" t="str">
        <f>IF(QB_PG2_ORG!B62&lt;&gt;"",QB_PG2_ORG!B62,IF(QB_PG2_ORG!C62&lt;&gt;"",CONCATENATE(QB_PG2_ORG!$B$6,QB_PG2_ORG!C62),IF(QB_PG2_ORG!D62&lt;&gt;"",CONCATENATE(QB_PG2_ORG!$B$6,QB_PG2_ORG!$B$7,QB_PG2_ORG!D62),CONCATENATE(QB_PG2_ORG!$B$6,QB_PG2_ORG!$B$7,QB_PG2_ORG!$B$8,QB_PG2_ORG!E62))))</f>
        <v xml:space="preserve">                          </v>
      </c>
      <c r="B112" s="152" t="str">
        <f>IF(QB_PG2_ORG!F62&lt;&gt;"",QB_PG2_ORG!F62,"")</f>
        <v/>
      </c>
      <c r="C112" s="152"/>
      <c r="D112" s="152" t="str">
        <f>IF(QB_PG2_ORG!L62&lt;&gt;"",QB_PG2_ORG!L62,"")</f>
        <v/>
      </c>
      <c r="E112" s="153" t="str">
        <f>IF(QB_PG2_ORG!K62&lt;&gt;"",QB_PG2_ORG!K62,"")</f>
        <v/>
      </c>
      <c r="G112" s="160" t="str">
        <f t="shared" si="2"/>
        <v/>
      </c>
      <c r="H112" s="53">
        <f t="shared" si="3"/>
        <v>0</v>
      </c>
    </row>
    <row r="113" spans="1:8" x14ac:dyDescent="0.25">
      <c r="A113" s="151" t="str">
        <f>IF(QB_PG2_ORG!B63&lt;&gt;"",QB_PG2_ORG!B63,IF(QB_PG2_ORG!C63&lt;&gt;"",CONCATENATE(QB_PG2_ORG!$B$6,QB_PG2_ORG!C63),IF(QB_PG2_ORG!D63&lt;&gt;"",CONCATENATE(QB_PG2_ORG!$B$6,QB_PG2_ORG!$B$7,QB_PG2_ORG!D63),CONCATENATE(QB_PG2_ORG!$B$6,QB_PG2_ORG!$B$7,QB_PG2_ORG!$B$8,QB_PG2_ORG!E63))))</f>
        <v xml:space="preserve">                          </v>
      </c>
      <c r="B113" s="152" t="str">
        <f>IF(QB_PG2_ORG!F63&lt;&gt;"",QB_PG2_ORG!F63,"")</f>
        <v/>
      </c>
      <c r="C113" s="152"/>
      <c r="D113" s="152" t="str">
        <f>IF(QB_PG2_ORG!L63&lt;&gt;"",QB_PG2_ORG!L63,"")</f>
        <v/>
      </c>
      <c r="E113" s="153" t="str">
        <f>IF(QB_PG2_ORG!K63&lt;&gt;"",QB_PG2_ORG!K63,"")</f>
        <v/>
      </c>
      <c r="G113" s="160" t="str">
        <f t="shared" si="2"/>
        <v/>
      </c>
      <c r="H113" s="53">
        <f t="shared" si="3"/>
        <v>0</v>
      </c>
    </row>
    <row r="114" spans="1:8" x14ac:dyDescent="0.25">
      <c r="A114" s="151" t="str">
        <f>IF(QB_PG2_ORG!B64&lt;&gt;"",QB_PG2_ORG!B64,IF(QB_PG2_ORG!C64&lt;&gt;"",CONCATENATE(QB_PG2_ORG!$B$6,QB_PG2_ORG!C64),IF(QB_PG2_ORG!D64&lt;&gt;"",CONCATENATE(QB_PG2_ORG!$B$6,QB_PG2_ORG!$B$7,QB_PG2_ORG!D64),CONCATENATE(QB_PG2_ORG!$B$6,QB_PG2_ORG!$B$7,QB_PG2_ORG!$B$8,QB_PG2_ORG!E64))))</f>
        <v xml:space="preserve">                          </v>
      </c>
      <c r="B114" s="152" t="str">
        <f>IF(QB_PG2_ORG!F64&lt;&gt;"",QB_PG2_ORG!F64,"")</f>
        <v/>
      </c>
      <c r="C114" s="152"/>
      <c r="D114" s="152" t="str">
        <f>IF(QB_PG2_ORG!L64&lt;&gt;"",QB_PG2_ORG!L64,"")</f>
        <v/>
      </c>
      <c r="E114" s="153" t="str">
        <f>IF(QB_PG2_ORG!K64&lt;&gt;"",QB_PG2_ORG!K64,"")</f>
        <v/>
      </c>
      <c r="G114" s="160" t="str">
        <f t="shared" si="2"/>
        <v/>
      </c>
      <c r="H114" s="53">
        <f t="shared" si="3"/>
        <v>0</v>
      </c>
    </row>
    <row r="115" spans="1:8" x14ac:dyDescent="0.25">
      <c r="A115" s="151" t="str">
        <f>IF(QB_PG2_ORG!B65&lt;&gt;"",QB_PG2_ORG!B65,IF(QB_PG2_ORG!C65&lt;&gt;"",CONCATENATE(QB_PG2_ORG!$B$6,QB_PG2_ORG!C65),IF(QB_PG2_ORG!D65&lt;&gt;"",CONCATENATE(QB_PG2_ORG!$B$6,QB_PG2_ORG!$B$7,QB_PG2_ORG!D65),CONCATENATE(QB_PG2_ORG!$B$6,QB_PG2_ORG!$B$7,QB_PG2_ORG!$B$8,QB_PG2_ORG!E65))))</f>
        <v xml:space="preserve">                          </v>
      </c>
      <c r="B115" s="152" t="str">
        <f>IF(QB_PG2_ORG!F65&lt;&gt;"",QB_PG2_ORG!F65,"")</f>
        <v/>
      </c>
      <c r="C115" s="152"/>
      <c r="D115" s="152" t="str">
        <f>IF(QB_PG2_ORG!L65&lt;&gt;"",QB_PG2_ORG!L65,"")</f>
        <v/>
      </c>
      <c r="E115" s="153" t="str">
        <f>IF(QB_PG2_ORG!K65&lt;&gt;"",QB_PG2_ORG!K65,"")</f>
        <v/>
      </c>
      <c r="G115" s="160" t="str">
        <f t="shared" si="2"/>
        <v/>
      </c>
      <c r="H115" s="53">
        <f t="shared" si="3"/>
        <v>0</v>
      </c>
    </row>
    <row r="116" spans="1:8" x14ac:dyDescent="0.25">
      <c r="A116" s="151" t="str">
        <f>IF(QB_PG2_ORG!B66&lt;&gt;"",QB_PG2_ORG!B66,IF(QB_PG2_ORG!C66&lt;&gt;"",CONCATENATE(QB_PG2_ORG!$B$6,QB_PG2_ORG!C66),IF(QB_PG2_ORG!D66&lt;&gt;"",CONCATENATE(QB_PG2_ORG!$B$6,QB_PG2_ORG!$B$7,QB_PG2_ORG!D66),CONCATENATE(QB_PG2_ORG!$B$6,QB_PG2_ORG!$B$7,QB_PG2_ORG!$B$8,QB_PG2_ORG!E66))))</f>
        <v xml:space="preserve">                          </v>
      </c>
      <c r="B116" s="152" t="str">
        <f>IF(QB_PG2_ORG!F66&lt;&gt;"",QB_PG2_ORG!F66,"")</f>
        <v/>
      </c>
      <c r="C116" s="152"/>
      <c r="D116" s="152" t="str">
        <f>IF(QB_PG2_ORG!L66&lt;&gt;"",QB_PG2_ORG!L66,"")</f>
        <v/>
      </c>
      <c r="E116" s="153" t="str">
        <f>IF(QB_PG2_ORG!K66&lt;&gt;"",QB_PG2_ORG!K66,"")</f>
        <v/>
      </c>
      <c r="G116" s="160" t="str">
        <f t="shared" si="2"/>
        <v/>
      </c>
      <c r="H116" s="53">
        <f t="shared" si="3"/>
        <v>0</v>
      </c>
    </row>
    <row r="117" spans="1:8" x14ac:dyDescent="0.25">
      <c r="A117" s="151" t="str">
        <f>IF(QB_PG2_ORG!B67&lt;&gt;"",QB_PG2_ORG!B67,IF(QB_PG2_ORG!C67&lt;&gt;"",CONCATENATE(QB_PG2_ORG!$B$6,QB_PG2_ORG!C67),IF(QB_PG2_ORG!D67&lt;&gt;"",CONCATENATE(QB_PG2_ORG!$B$6,QB_PG2_ORG!$B$7,QB_PG2_ORG!D67),CONCATENATE(QB_PG2_ORG!$B$6,QB_PG2_ORG!$B$7,QB_PG2_ORG!$B$8,QB_PG2_ORG!E67))))</f>
        <v xml:space="preserve">                          </v>
      </c>
      <c r="B117" s="152" t="str">
        <f>IF(QB_PG2_ORG!F67&lt;&gt;"",QB_PG2_ORG!F67,"")</f>
        <v/>
      </c>
      <c r="C117" s="152"/>
      <c r="D117" s="152" t="str">
        <f>IF(QB_PG2_ORG!L67&lt;&gt;"",QB_PG2_ORG!L67,"")</f>
        <v/>
      </c>
      <c r="E117" s="153" t="str">
        <f>IF(QB_PG2_ORG!K67&lt;&gt;"",QB_PG2_ORG!K67,"")</f>
        <v/>
      </c>
      <c r="G117" s="160" t="str">
        <f t="shared" si="2"/>
        <v/>
      </c>
      <c r="H117" s="53">
        <f t="shared" si="3"/>
        <v>0</v>
      </c>
    </row>
    <row r="118" spans="1:8" x14ac:dyDescent="0.25">
      <c r="A118" s="151" t="str">
        <f>IF(QB_PG2_ORG!B68&lt;&gt;"",QB_PG2_ORG!B68,IF(QB_PG2_ORG!C68&lt;&gt;"",CONCATENATE(QB_PG2_ORG!$B$6,QB_PG2_ORG!C68),IF(QB_PG2_ORG!D68&lt;&gt;"",CONCATENATE(QB_PG2_ORG!$B$6,QB_PG2_ORG!$B$7,QB_PG2_ORG!D68),CONCATENATE(QB_PG2_ORG!$B$6,QB_PG2_ORG!$B$7,QB_PG2_ORG!$B$8,QB_PG2_ORG!E68))))</f>
        <v xml:space="preserve">                          </v>
      </c>
      <c r="B118" s="152" t="str">
        <f>IF(QB_PG2_ORG!F68&lt;&gt;"",QB_PG2_ORG!F68,"")</f>
        <v/>
      </c>
      <c r="C118" s="152"/>
      <c r="D118" s="152" t="str">
        <f>IF(QB_PG2_ORG!L68&lt;&gt;"",QB_PG2_ORG!L68,"")</f>
        <v/>
      </c>
      <c r="E118" s="153" t="str">
        <f>IF(QB_PG2_ORG!K68&lt;&gt;"",QB_PG2_ORG!K68,"")</f>
        <v/>
      </c>
      <c r="G118" s="160" t="str">
        <f t="shared" si="2"/>
        <v/>
      </c>
      <c r="H118" s="53">
        <f t="shared" si="3"/>
        <v>0</v>
      </c>
    </row>
    <row r="119" spans="1:8" x14ac:dyDescent="0.25">
      <c r="A119" s="151" t="str">
        <f>IF(QB_PG2_ORG!B69&lt;&gt;"",QB_PG2_ORG!B69,IF(QB_PG2_ORG!C69&lt;&gt;"",CONCATENATE(QB_PG2_ORG!$B$6,QB_PG2_ORG!C69),IF(QB_PG2_ORG!D69&lt;&gt;"",CONCATENATE(QB_PG2_ORG!$B$6,QB_PG2_ORG!$B$7,QB_PG2_ORG!D69),CONCATENATE(QB_PG2_ORG!$B$6,QB_PG2_ORG!$B$7,QB_PG2_ORG!$B$8,QB_PG2_ORG!E69))))</f>
        <v xml:space="preserve">                          </v>
      </c>
      <c r="B119" s="152" t="str">
        <f>IF(QB_PG2_ORG!F69&lt;&gt;"",QB_PG2_ORG!F69,"")</f>
        <v/>
      </c>
      <c r="C119" s="152"/>
      <c r="D119" s="152" t="str">
        <f>IF(QB_PG2_ORG!L69&lt;&gt;"",QB_PG2_ORG!L69,"")</f>
        <v/>
      </c>
      <c r="E119" s="153" t="str">
        <f>IF(QB_PG2_ORG!K69&lt;&gt;"",QB_PG2_ORG!K69,"")</f>
        <v/>
      </c>
      <c r="G119" s="160" t="str">
        <f t="shared" si="2"/>
        <v/>
      </c>
      <c r="H119" s="53">
        <f t="shared" si="3"/>
        <v>0</v>
      </c>
    </row>
    <row r="120" spans="1:8" x14ac:dyDescent="0.25">
      <c r="A120" s="151" t="str">
        <f>IF(QB_PG2_ORG!B70&lt;&gt;"",QB_PG2_ORG!B70,IF(QB_PG2_ORG!C70&lt;&gt;"",CONCATENATE(QB_PG2_ORG!$B$6,QB_PG2_ORG!C70),IF(QB_PG2_ORG!D70&lt;&gt;"",CONCATENATE(QB_PG2_ORG!$B$6,QB_PG2_ORG!$B$7,QB_PG2_ORG!D70),CONCATENATE(QB_PG2_ORG!$B$6,QB_PG2_ORG!$B$7,QB_PG2_ORG!$B$8,QB_PG2_ORG!E70))))</f>
        <v xml:space="preserve">                          </v>
      </c>
      <c r="B120" s="152" t="str">
        <f>IF(QB_PG2_ORG!F70&lt;&gt;"",QB_PG2_ORG!F70,"")</f>
        <v/>
      </c>
      <c r="C120" s="152"/>
      <c r="D120" s="152" t="str">
        <f>IF(QB_PG2_ORG!L70&lt;&gt;"",QB_PG2_ORG!L70,"")</f>
        <v/>
      </c>
      <c r="E120" s="153" t="str">
        <f>IF(QB_PG2_ORG!K70&lt;&gt;"",QB_PG2_ORG!K70,"")</f>
        <v/>
      </c>
      <c r="G120" s="160" t="str">
        <f t="shared" si="2"/>
        <v/>
      </c>
      <c r="H120" s="53">
        <f t="shared" si="3"/>
        <v>0</v>
      </c>
    </row>
    <row r="121" spans="1:8" x14ac:dyDescent="0.25">
      <c r="A121" s="151" t="str">
        <f>IF(QB_PG2_ORG!B71&lt;&gt;"",QB_PG2_ORG!B71,IF(QB_PG2_ORG!C71&lt;&gt;"",CONCATENATE(QB_PG2_ORG!$B$6,QB_PG2_ORG!C71),IF(QB_PG2_ORG!D71&lt;&gt;"",CONCATENATE(QB_PG2_ORG!$B$6,QB_PG2_ORG!$B$7,QB_PG2_ORG!D71),CONCATENATE(QB_PG2_ORG!$B$6,QB_PG2_ORG!$B$7,QB_PG2_ORG!$B$8,QB_PG2_ORG!E71))))</f>
        <v xml:space="preserve">                          </v>
      </c>
      <c r="B121" s="152" t="str">
        <f>IF(QB_PG2_ORG!F71&lt;&gt;"",QB_PG2_ORG!F71,"")</f>
        <v/>
      </c>
      <c r="C121" s="152"/>
      <c r="D121" s="152" t="str">
        <f>IF(QB_PG2_ORG!L71&lt;&gt;"",QB_PG2_ORG!L71,"")</f>
        <v/>
      </c>
      <c r="E121" s="153" t="str">
        <f>IF(QB_PG2_ORG!K71&lt;&gt;"",QB_PG2_ORG!K71,"")</f>
        <v/>
      </c>
      <c r="G121" s="160" t="str">
        <f t="shared" si="2"/>
        <v/>
      </c>
      <c r="H121" s="53">
        <f t="shared" si="3"/>
        <v>0</v>
      </c>
    </row>
    <row r="122" spans="1:8" x14ac:dyDescent="0.25">
      <c r="A122" s="151" t="str">
        <f>IF(QB_PG2_ORG!B72&lt;&gt;"",QB_PG2_ORG!B72,IF(QB_PG2_ORG!C72&lt;&gt;"",CONCATENATE(QB_PG2_ORG!$B$6,QB_PG2_ORG!C72),IF(QB_PG2_ORG!D72&lt;&gt;"",CONCATENATE(QB_PG2_ORG!$B$6,QB_PG2_ORG!$B$7,QB_PG2_ORG!D72),CONCATENATE(QB_PG2_ORG!$B$6,QB_PG2_ORG!$B$7,QB_PG2_ORG!$B$8,QB_PG2_ORG!E72))))</f>
        <v xml:space="preserve">                          </v>
      </c>
      <c r="B122" s="152" t="str">
        <f>IF(QB_PG2_ORG!F72&lt;&gt;"",QB_PG2_ORG!F72,"")</f>
        <v/>
      </c>
      <c r="C122" s="152"/>
      <c r="D122" s="152" t="str">
        <f>IF(QB_PG2_ORG!L72&lt;&gt;"",QB_PG2_ORG!L72,"")</f>
        <v/>
      </c>
      <c r="E122" s="153" t="str">
        <f>IF(QB_PG2_ORG!K72&lt;&gt;"",QB_PG2_ORG!K72,"")</f>
        <v/>
      </c>
      <c r="G122" s="160" t="str">
        <f t="shared" si="2"/>
        <v/>
      </c>
      <c r="H122" s="53">
        <f t="shared" si="3"/>
        <v>0</v>
      </c>
    </row>
    <row r="123" spans="1:8" x14ac:dyDescent="0.25">
      <c r="A123" s="151" t="str">
        <f>IF(QB_PG2_ORG!B73&lt;&gt;"",QB_PG2_ORG!B73,IF(QB_PG2_ORG!C73&lt;&gt;"",CONCATENATE(QB_PG2_ORG!$B$6,QB_PG2_ORG!C73),IF(QB_PG2_ORG!D73&lt;&gt;"",CONCATENATE(QB_PG2_ORG!$B$6,QB_PG2_ORG!$B$7,QB_PG2_ORG!D73),CONCATENATE(QB_PG2_ORG!$B$6,QB_PG2_ORG!$B$7,QB_PG2_ORG!$B$8,QB_PG2_ORG!E73))))</f>
        <v xml:space="preserve">                          </v>
      </c>
      <c r="B123" s="152" t="str">
        <f>IF(QB_PG2_ORG!F73&lt;&gt;"",QB_PG2_ORG!F73,"")</f>
        <v/>
      </c>
      <c r="C123" s="152"/>
      <c r="D123" s="152" t="str">
        <f>IF(QB_PG2_ORG!L73&lt;&gt;"",QB_PG2_ORG!L73,"")</f>
        <v/>
      </c>
      <c r="E123" s="153" t="str">
        <f>IF(QB_PG2_ORG!K73&lt;&gt;"",QB_PG2_ORG!K73,"")</f>
        <v/>
      </c>
      <c r="G123" s="160" t="str">
        <f t="shared" si="2"/>
        <v/>
      </c>
      <c r="H123" s="53">
        <f t="shared" si="3"/>
        <v>0</v>
      </c>
    </row>
    <row r="124" spans="1:8" x14ac:dyDescent="0.25">
      <c r="A124" s="151" t="str">
        <f>IF(QB_PG2_ORG!B74&lt;&gt;"",QB_PG2_ORG!B74,IF(QB_PG2_ORG!C74&lt;&gt;"",CONCATENATE(QB_PG2_ORG!$B$6,QB_PG2_ORG!C74),IF(QB_PG2_ORG!D74&lt;&gt;"",CONCATENATE(QB_PG2_ORG!$B$6,QB_PG2_ORG!$B$7,QB_PG2_ORG!D74),CONCATENATE(QB_PG2_ORG!$B$6,QB_PG2_ORG!$B$7,QB_PG2_ORG!$B$8,QB_PG2_ORG!E74))))</f>
        <v xml:space="preserve">                          </v>
      </c>
      <c r="B124" s="152" t="str">
        <f>IF(QB_PG2_ORG!F74&lt;&gt;"",QB_PG2_ORG!F74,"")</f>
        <v/>
      </c>
      <c r="C124" s="152"/>
      <c r="D124" s="152" t="str">
        <f>IF(QB_PG2_ORG!L74&lt;&gt;"",QB_PG2_ORG!L74,"")</f>
        <v/>
      </c>
      <c r="E124" s="153" t="str">
        <f>IF(QB_PG2_ORG!K74&lt;&gt;"",QB_PG2_ORG!K74,"")</f>
        <v/>
      </c>
      <c r="G124" s="160" t="str">
        <f t="shared" si="2"/>
        <v/>
      </c>
      <c r="H124" s="53">
        <f t="shared" si="3"/>
        <v>0</v>
      </c>
    </row>
    <row r="125" spans="1:8" x14ac:dyDescent="0.25">
      <c r="A125" s="151" t="str">
        <f>IF(QB_PG2_ORG!B75&lt;&gt;"",QB_PG2_ORG!B75,IF(QB_PG2_ORG!C75&lt;&gt;"",CONCATENATE(QB_PG2_ORG!$B$6,QB_PG2_ORG!C75),IF(QB_PG2_ORG!D75&lt;&gt;"",CONCATENATE(QB_PG2_ORG!$B$6,QB_PG2_ORG!$B$7,QB_PG2_ORG!D75),CONCATENATE(QB_PG2_ORG!$B$6,QB_PG2_ORG!$B$7,QB_PG2_ORG!$B$8,QB_PG2_ORG!E75))))</f>
        <v xml:space="preserve">                          </v>
      </c>
      <c r="B125" s="152" t="str">
        <f>IF(QB_PG2_ORG!F75&lt;&gt;"",QB_PG2_ORG!F75,"")</f>
        <v/>
      </c>
      <c r="C125" s="152"/>
      <c r="D125" s="152" t="str">
        <f>IF(QB_PG2_ORG!L75&lt;&gt;"",QB_PG2_ORG!L75,"")</f>
        <v/>
      </c>
      <c r="E125" s="153" t="str">
        <f>IF(QB_PG2_ORG!K75&lt;&gt;"",QB_PG2_ORG!K75,"")</f>
        <v/>
      </c>
      <c r="G125" s="160" t="str">
        <f t="shared" si="2"/>
        <v/>
      </c>
      <c r="H125" s="53">
        <f t="shared" si="3"/>
        <v>0</v>
      </c>
    </row>
    <row r="126" spans="1:8" x14ac:dyDescent="0.25">
      <c r="A126" s="151" t="str">
        <f>IF(QB_PG2_ORG!B76&lt;&gt;"",QB_PG2_ORG!B76,IF(QB_PG2_ORG!C76&lt;&gt;"",CONCATENATE(QB_PG2_ORG!$B$6,QB_PG2_ORG!C76),IF(QB_PG2_ORG!D76&lt;&gt;"",CONCATENATE(QB_PG2_ORG!$B$6,QB_PG2_ORG!$B$7,QB_PG2_ORG!D76),CONCATENATE(QB_PG2_ORG!$B$6,QB_PG2_ORG!$B$7,QB_PG2_ORG!$B$8,QB_PG2_ORG!E76))))</f>
        <v xml:space="preserve">                          </v>
      </c>
      <c r="B126" s="152" t="str">
        <f>IF(QB_PG2_ORG!F76&lt;&gt;"",QB_PG2_ORG!F76,"")</f>
        <v/>
      </c>
      <c r="C126" s="152"/>
      <c r="D126" s="152" t="str">
        <f>IF(QB_PG2_ORG!L76&lt;&gt;"",QB_PG2_ORG!L76,"")</f>
        <v/>
      </c>
      <c r="E126" s="153" t="str">
        <f>IF(QB_PG2_ORG!K76&lt;&gt;"",QB_PG2_ORG!K76,"")</f>
        <v/>
      </c>
      <c r="G126" s="160" t="str">
        <f t="shared" si="2"/>
        <v/>
      </c>
      <c r="H126" s="53">
        <f t="shared" si="3"/>
        <v>0</v>
      </c>
    </row>
    <row r="127" spans="1:8" x14ac:dyDescent="0.25">
      <c r="A127" s="154" t="str">
        <f>IF(QB_PG2_ORG!B77&lt;&gt;"",QB_PG2_ORG!B77,IF(QB_PG2_ORG!C77&lt;&gt;"",CONCATENATE(QB_PG2_ORG!$B$6,QB_PG2_ORG!C77),IF(QB_PG2_ORG!D77&lt;&gt;"",CONCATENATE(QB_PG2_ORG!$B$6,QB_PG2_ORG!$B$7,QB_PG2_ORG!D77),CONCATENATE(QB_PG2_ORG!$B$6,QB_PG2_ORG!$B$7,QB_PG2_ORG!$B$8,QB_PG2_ORG!E77))))</f>
        <v xml:space="preserve">                          </v>
      </c>
      <c r="B127" s="155" t="str">
        <f>IF(QB_PG2_ORG!F77&lt;&gt;"",QB_PG2_ORG!F77,"")</f>
        <v/>
      </c>
      <c r="C127" s="155"/>
      <c r="D127" s="155" t="str">
        <f>IF(QB_PG2_ORG!L77&lt;&gt;"",QB_PG2_ORG!L77,"")</f>
        <v/>
      </c>
      <c r="E127" s="156" t="str">
        <f>IF(QB_PG2_ORG!K77&lt;&gt;"",QB_PG2_ORG!K77,"")</f>
        <v/>
      </c>
      <c r="G127" s="161" t="str">
        <f t="shared" si="2"/>
        <v/>
      </c>
      <c r="H127" s="95">
        <f t="shared" si="3"/>
        <v>0</v>
      </c>
    </row>
    <row r="128" spans="1:8" ht="3" customHeight="1" x14ac:dyDescent="0.25">
      <c r="A128" s="137"/>
      <c r="B128" s="138"/>
      <c r="C128" s="138"/>
      <c r="D128" s="138"/>
      <c r="E128" s="140"/>
      <c r="G128" s="20"/>
      <c r="H128" s="20"/>
    </row>
    <row r="129" spans="1:12" ht="20.100000000000001" customHeight="1" x14ac:dyDescent="0.25"/>
    <row r="130" spans="1:12" ht="15.75" x14ac:dyDescent="0.25">
      <c r="A130" s="134" t="str">
        <f>IF(Generalità_ORG!D29="",Testi_CALC!E5,CONCATENATE("Voce della QB del PG 3: ",Generalità_ORG!D29))</f>
        <v>(PG non utilizzato)</v>
      </c>
      <c r="B130" s="135" t="s">
        <v>155</v>
      </c>
      <c r="C130" s="135" t="s">
        <v>157</v>
      </c>
      <c r="D130" s="135" t="s">
        <v>158</v>
      </c>
      <c r="E130" s="136" t="s">
        <v>156</v>
      </c>
      <c r="G130" s="2" t="s">
        <v>166</v>
      </c>
      <c r="H130" s="18" t="s">
        <v>167</v>
      </c>
    </row>
    <row r="131" spans="1:12" x14ac:dyDescent="0.25">
      <c r="A131" s="151" t="str">
        <f>IF(QB_PG3_ORG!B18&lt;&gt;"",QB_PG3_ORG!B18,IF(QB_PG3_ORG!C18&lt;&gt;"",CONCATENATE(QB_PG3_ORG!$B$6,QB_PG3_ORG!C18),IF(QB_PG3_ORG!D18&lt;&gt;"",CONCATENATE(QB_PG3_ORG!$B$6,QB_PG3_ORG!$B$7,QB_PG3_ORG!D18),CONCATENATE(QB_PG3_ORG!$B$6,QB_PG3_ORG!$B$7,QB_PG3_ORG!$B$8,QB_PG3_ORG!E18))))</f>
        <v xml:space="preserve">                          </v>
      </c>
      <c r="B131" s="152" t="str">
        <f>IF(QB_PG3_ORG!F18&lt;&gt;"",QB_PG3_ORG!F18,"")</f>
        <v/>
      </c>
      <c r="C131" s="152"/>
      <c r="D131" s="152" t="str">
        <f>IF(QB_PG3_ORG!L18&lt;&gt;"",QB_PG3_ORG!L18,"")</f>
        <v/>
      </c>
      <c r="E131" s="153" t="str">
        <f>IF(QB_PG3_ORG!K18&lt;&gt;"",QB_PG3_ORG!K18,"")</f>
        <v/>
      </c>
      <c r="G131" s="160" t="str">
        <f>IF(C131="","",IF(OR(C131="/",C131="\"),E131/2,E131))</f>
        <v/>
      </c>
      <c r="H131" s="53">
        <f>IF(D131&lt;&gt;"",1,0)</f>
        <v>0</v>
      </c>
    </row>
    <row r="132" spans="1:12" x14ac:dyDescent="0.25">
      <c r="A132" s="151" t="str">
        <f>IF(QB_PG3_ORG!B19&lt;&gt;"",QB_PG3_ORG!B19,IF(QB_PG3_ORG!C19&lt;&gt;"",CONCATENATE(QB_PG3_ORG!$B$6,QB_PG3_ORG!C19),IF(QB_PG3_ORG!D19&lt;&gt;"",CONCATENATE(QB_PG3_ORG!$B$6,QB_PG3_ORG!$B$7,QB_PG3_ORG!D19),CONCATENATE(QB_PG3_ORG!$B$6,QB_PG3_ORG!$B$7,QB_PG3_ORG!$B$8,QB_PG3_ORG!E19))))</f>
        <v xml:space="preserve">                          </v>
      </c>
      <c r="B132" s="152" t="str">
        <f>IF(QB_PG3_ORG!F19&lt;&gt;"",QB_PG3_ORG!F19,"")</f>
        <v/>
      </c>
      <c r="C132" s="152"/>
      <c r="D132" s="152" t="str">
        <f>IF(QB_PG3_ORG!L19&lt;&gt;"",QB_PG3_ORG!L19,"")</f>
        <v/>
      </c>
      <c r="E132" s="153" t="str">
        <f>IF(QB_PG3_ORG!K19&lt;&gt;"",QB_PG3_ORG!K19,"")</f>
        <v/>
      </c>
      <c r="G132" s="160" t="str">
        <f t="shared" ref="G132:G190" si="4">IF(C132="","",IF(OR(C132="/",C132="\"),E132/2,E132))</f>
        <v/>
      </c>
      <c r="H132" s="53">
        <f t="shared" ref="H132:H190" si="5">IF(D132&lt;&gt;"",1,0)</f>
        <v>0</v>
      </c>
    </row>
    <row r="133" spans="1:12" x14ac:dyDescent="0.25">
      <c r="A133" s="151" t="str">
        <f>IF(QB_PG3_ORG!B20&lt;&gt;"",QB_PG3_ORG!B20,IF(QB_PG3_ORG!C20&lt;&gt;"",CONCATENATE(QB_PG3_ORG!$B$6,QB_PG3_ORG!C20),IF(QB_PG3_ORG!D20&lt;&gt;"",CONCATENATE(QB_PG3_ORG!$B$6,QB_PG3_ORG!$B$7,QB_PG3_ORG!D20),CONCATENATE(QB_PG3_ORG!$B$6,QB_PG3_ORG!$B$7,QB_PG3_ORG!$B$8,QB_PG3_ORG!E20))))</f>
        <v xml:space="preserve">                          </v>
      </c>
      <c r="B133" s="152" t="str">
        <f>IF(QB_PG3_ORG!F20&lt;&gt;"",QB_PG3_ORG!F20,"")</f>
        <v/>
      </c>
      <c r="C133" s="152"/>
      <c r="D133" s="152" t="str">
        <f>IF(QB_PG3_ORG!L20&lt;&gt;"",QB_PG3_ORG!L20,"")</f>
        <v/>
      </c>
      <c r="E133" s="153" t="str">
        <f>IF(QB_PG3_ORG!K20&lt;&gt;"",QB_PG3_ORG!K20,"")</f>
        <v/>
      </c>
      <c r="G133" s="160" t="str">
        <f t="shared" si="4"/>
        <v/>
      </c>
      <c r="H133" s="53">
        <f t="shared" si="5"/>
        <v>0</v>
      </c>
    </row>
    <row r="134" spans="1:12" x14ac:dyDescent="0.25">
      <c r="A134" s="151" t="str">
        <f>IF(QB_PG3_ORG!B21&lt;&gt;"",QB_PG3_ORG!B21,IF(QB_PG3_ORG!C21&lt;&gt;"",CONCATENATE(QB_PG3_ORG!$B$6,QB_PG3_ORG!C21),IF(QB_PG3_ORG!D21&lt;&gt;"",CONCATENATE(QB_PG3_ORG!$B$6,QB_PG3_ORG!$B$7,QB_PG3_ORG!D21),CONCATENATE(QB_PG3_ORG!$B$6,QB_PG3_ORG!$B$7,QB_PG3_ORG!$B$8,QB_PG3_ORG!E21))))</f>
        <v xml:space="preserve">                          </v>
      </c>
      <c r="B134" s="152" t="str">
        <f>IF(QB_PG3_ORG!F21&lt;&gt;"",QB_PG3_ORG!F21,"")</f>
        <v/>
      </c>
      <c r="C134" s="152"/>
      <c r="D134" s="152" t="str">
        <f>IF(QB_PG3_ORG!L21&lt;&gt;"",QB_PG3_ORG!L21,"")</f>
        <v/>
      </c>
      <c r="E134" s="153" t="str">
        <f>IF(QB_PG3_ORG!K21&lt;&gt;"",QB_PG3_ORG!K21,"")</f>
        <v/>
      </c>
      <c r="G134" s="160" t="str">
        <f t="shared" si="4"/>
        <v/>
      </c>
      <c r="H134" s="53">
        <f t="shared" si="5"/>
        <v>0</v>
      </c>
      <c r="J134" s="53">
        <f>IF(QB_PG3_ORG!B9&lt;&gt;"",0,1)</f>
        <v>1</v>
      </c>
      <c r="L134" s="2" t="s">
        <v>168</v>
      </c>
    </row>
    <row r="135" spans="1:12" x14ac:dyDescent="0.25">
      <c r="A135" s="151" t="str">
        <f>IF(QB_PG3_ORG!B22&lt;&gt;"",QB_PG3_ORG!B22,IF(QB_PG3_ORG!C22&lt;&gt;"",CONCATENATE(QB_PG3_ORG!$B$6,QB_PG3_ORG!C22),IF(QB_PG3_ORG!D22&lt;&gt;"",CONCATENATE(QB_PG3_ORG!$B$6,QB_PG3_ORG!$B$7,QB_PG3_ORG!D22),CONCATENATE(QB_PG3_ORG!$B$6,QB_PG3_ORG!$B$7,QB_PG3_ORG!$B$8,QB_PG3_ORG!E22))))</f>
        <v xml:space="preserve">                          </v>
      </c>
      <c r="B135" s="152" t="str">
        <f>IF(QB_PG3_ORG!F22&lt;&gt;"",QB_PG3_ORG!F22,"")</f>
        <v/>
      </c>
      <c r="C135" s="152"/>
      <c r="D135" s="152" t="str">
        <f>IF(QB_PG3_ORG!L22&lt;&gt;"",QB_PG3_ORG!L22,"")</f>
        <v/>
      </c>
      <c r="E135" s="153" t="str">
        <f>IF(QB_PG3_ORG!K22&lt;&gt;"",QB_PG3_ORG!K22,"")</f>
        <v/>
      </c>
      <c r="G135" s="160" t="str">
        <f t="shared" si="4"/>
        <v/>
      </c>
      <c r="H135" s="53">
        <f t="shared" si="5"/>
        <v>0</v>
      </c>
    </row>
    <row r="136" spans="1:12" x14ac:dyDescent="0.25">
      <c r="A136" s="151" t="str">
        <f>IF(QB_PG3_ORG!B23&lt;&gt;"",QB_PG3_ORG!B23,IF(QB_PG3_ORG!C23&lt;&gt;"",CONCATENATE(QB_PG3_ORG!$B$6,QB_PG3_ORG!C23),IF(QB_PG3_ORG!D23&lt;&gt;"",CONCATENATE(QB_PG3_ORG!$B$6,QB_PG3_ORG!$B$7,QB_PG3_ORG!D23),CONCATENATE(QB_PG3_ORG!$B$6,QB_PG3_ORG!$B$7,QB_PG3_ORG!$B$8,QB_PG3_ORG!E23))))</f>
        <v xml:space="preserve">                          </v>
      </c>
      <c r="B136" s="152" t="str">
        <f>IF(QB_PG3_ORG!F23&lt;&gt;"",QB_PG3_ORG!F23,"")</f>
        <v/>
      </c>
      <c r="C136" s="152"/>
      <c r="D136" s="152" t="str">
        <f>IF(QB_PG3_ORG!L23&lt;&gt;"",QB_PG3_ORG!L23,"")</f>
        <v/>
      </c>
      <c r="E136" s="153" t="str">
        <f>IF(QB_PG3_ORG!K23&lt;&gt;"",QB_PG3_ORG!K23,"")</f>
        <v/>
      </c>
      <c r="G136" s="160" t="str">
        <f t="shared" si="4"/>
        <v/>
      </c>
      <c r="H136" s="53">
        <f t="shared" si="5"/>
        <v>0</v>
      </c>
      <c r="J136" s="53">
        <f>SUM(G131:G190)</f>
        <v>0</v>
      </c>
      <c r="L136" s="1" t="s">
        <v>182</v>
      </c>
    </row>
    <row r="137" spans="1:12" x14ac:dyDescent="0.25">
      <c r="A137" s="151" t="str">
        <f>IF(QB_PG3_ORG!B24&lt;&gt;"",QB_PG3_ORG!B24,IF(QB_PG3_ORG!C24&lt;&gt;"",CONCATENATE(QB_PG3_ORG!$B$6,QB_PG3_ORG!C24),IF(QB_PG3_ORG!D24&lt;&gt;"",CONCATENATE(QB_PG3_ORG!$B$6,QB_PG3_ORG!$B$7,QB_PG3_ORG!D24),CONCATENATE(QB_PG3_ORG!$B$6,QB_PG3_ORG!$B$7,QB_PG3_ORG!$B$8,QB_PG3_ORG!E24))))</f>
        <v xml:space="preserve">                          </v>
      </c>
      <c r="B137" s="152" t="str">
        <f>IF(QB_PG3_ORG!F24&lt;&gt;"",QB_PG3_ORG!F24,"")</f>
        <v/>
      </c>
      <c r="C137" s="152"/>
      <c r="D137" s="152" t="str">
        <f>IF(QB_PG3_ORG!L24&lt;&gt;"",QB_PG3_ORG!L24,"")</f>
        <v/>
      </c>
      <c r="E137" s="153" t="str">
        <f>IF(QB_PG3_ORG!K24&lt;&gt;"",QB_PG3_ORG!K24,"")</f>
        <v/>
      </c>
      <c r="G137" s="160" t="str">
        <f t="shared" si="4"/>
        <v/>
      </c>
      <c r="H137" s="53">
        <f t="shared" si="5"/>
        <v>0</v>
      </c>
    </row>
    <row r="138" spans="1:12" x14ac:dyDescent="0.25">
      <c r="A138" s="151" t="str">
        <f>IF(QB_PG3_ORG!B25&lt;&gt;"",QB_PG3_ORG!B25,IF(QB_PG3_ORG!C25&lt;&gt;"",CONCATENATE(QB_PG3_ORG!$B$6,QB_PG3_ORG!C25),IF(QB_PG3_ORG!D25&lt;&gt;"",CONCATENATE(QB_PG3_ORG!$B$6,QB_PG3_ORG!$B$7,QB_PG3_ORG!D25),CONCATENATE(QB_PG3_ORG!$B$6,QB_PG3_ORG!$B$7,QB_PG3_ORG!$B$8,QB_PG3_ORG!E25))))</f>
        <v xml:space="preserve">                          </v>
      </c>
      <c r="B138" s="152" t="str">
        <f>IF(QB_PG3_ORG!F25&lt;&gt;"",QB_PG3_ORG!F25,"")</f>
        <v/>
      </c>
      <c r="C138" s="152"/>
      <c r="D138" s="152" t="str">
        <f>IF(QB_PG3_ORG!L25&lt;&gt;"",QB_PG3_ORG!L25,"")</f>
        <v/>
      </c>
      <c r="E138" s="153" t="str">
        <f>IF(QB_PG3_ORG!K25&lt;&gt;"",QB_PG3_ORG!K25,"")</f>
        <v/>
      </c>
      <c r="G138" s="160" t="str">
        <f t="shared" si="4"/>
        <v/>
      </c>
      <c r="H138" s="53">
        <f t="shared" si="5"/>
        <v>0</v>
      </c>
    </row>
    <row r="139" spans="1:12" x14ac:dyDescent="0.25">
      <c r="A139" s="151" t="str">
        <f>IF(QB_PG3_ORG!B26&lt;&gt;"",QB_PG3_ORG!B26,IF(QB_PG3_ORG!C26&lt;&gt;"",CONCATENATE(QB_PG3_ORG!$B$6,QB_PG3_ORG!C26),IF(QB_PG3_ORG!D26&lt;&gt;"",CONCATENATE(QB_PG3_ORG!$B$6,QB_PG3_ORG!$B$7,QB_PG3_ORG!D26),CONCATENATE(QB_PG3_ORG!$B$6,QB_PG3_ORG!$B$7,QB_PG3_ORG!$B$8,QB_PG3_ORG!E26))))</f>
        <v xml:space="preserve">                          </v>
      </c>
      <c r="B139" s="152" t="str">
        <f>IF(QB_PG3_ORG!F26&lt;&gt;"",QB_PG3_ORG!F26,"")</f>
        <v/>
      </c>
      <c r="C139" s="152"/>
      <c r="D139" s="152" t="str">
        <f>IF(QB_PG3_ORG!L26&lt;&gt;"",QB_PG3_ORG!L26,"")</f>
        <v/>
      </c>
      <c r="E139" s="153" t="str">
        <f>IF(QB_PG3_ORG!K26&lt;&gt;"",QB_PG3_ORG!K26,"")</f>
        <v/>
      </c>
      <c r="G139" s="160" t="str">
        <f t="shared" si="4"/>
        <v/>
      </c>
      <c r="H139" s="53">
        <f t="shared" si="5"/>
        <v>0</v>
      </c>
    </row>
    <row r="140" spans="1:12" x14ac:dyDescent="0.25">
      <c r="A140" s="151" t="str">
        <f>IF(QB_PG3_ORG!B27&lt;&gt;"",QB_PG3_ORG!B27,IF(QB_PG3_ORG!C27&lt;&gt;"",CONCATENATE(QB_PG3_ORG!$B$6,QB_PG3_ORG!C27),IF(QB_PG3_ORG!D27&lt;&gt;"",CONCATENATE(QB_PG3_ORG!$B$6,QB_PG3_ORG!$B$7,QB_PG3_ORG!D27),CONCATENATE(QB_PG3_ORG!$B$6,QB_PG3_ORG!$B$7,QB_PG3_ORG!$B$8,QB_PG3_ORG!E27))))</f>
        <v xml:space="preserve">                          </v>
      </c>
      <c r="B140" s="152" t="str">
        <f>IF(QB_PG3_ORG!F27&lt;&gt;"",QB_PG3_ORG!F27,"")</f>
        <v/>
      </c>
      <c r="C140" s="152"/>
      <c r="D140" s="152" t="str">
        <f>IF(QB_PG3_ORG!L27&lt;&gt;"",QB_PG3_ORG!L27,"")</f>
        <v/>
      </c>
      <c r="E140" s="153" t="str">
        <f>IF(QB_PG3_ORG!K27&lt;&gt;"",QB_PG3_ORG!K27,"")</f>
        <v/>
      </c>
      <c r="G140" s="160" t="str">
        <f t="shared" si="4"/>
        <v/>
      </c>
      <c r="H140" s="53">
        <f t="shared" si="5"/>
        <v>0</v>
      </c>
    </row>
    <row r="141" spans="1:12" x14ac:dyDescent="0.25">
      <c r="A141" s="151" t="str">
        <f>IF(QB_PG3_ORG!B28&lt;&gt;"",QB_PG3_ORG!B28,IF(QB_PG3_ORG!C28&lt;&gt;"",CONCATENATE(QB_PG3_ORG!$B$6,QB_PG3_ORG!C28),IF(QB_PG3_ORG!D28&lt;&gt;"",CONCATENATE(QB_PG3_ORG!$B$6,QB_PG3_ORG!$B$7,QB_PG3_ORG!D28),CONCATENATE(QB_PG3_ORG!$B$6,QB_PG3_ORG!$B$7,QB_PG3_ORG!$B$8,QB_PG3_ORG!E28))))</f>
        <v xml:space="preserve">                          </v>
      </c>
      <c r="B141" s="152" t="str">
        <f>IF(QB_PG3_ORG!F28&lt;&gt;"",QB_PG3_ORG!F28,"")</f>
        <v/>
      </c>
      <c r="C141" s="152"/>
      <c r="D141" s="152" t="str">
        <f>IF(QB_PG3_ORG!L28&lt;&gt;"",QB_PG3_ORG!L28,"")</f>
        <v/>
      </c>
      <c r="E141" s="153" t="str">
        <f>IF(QB_PG3_ORG!K28&lt;&gt;"",QB_PG3_ORG!K28,"")</f>
        <v/>
      </c>
      <c r="G141" s="160" t="str">
        <f t="shared" si="4"/>
        <v/>
      </c>
      <c r="H141" s="53">
        <f t="shared" si="5"/>
        <v>0</v>
      </c>
    </row>
    <row r="142" spans="1:12" x14ac:dyDescent="0.25">
      <c r="A142" s="151" t="str">
        <f>IF(QB_PG3_ORG!B29&lt;&gt;"",QB_PG3_ORG!B29,IF(QB_PG3_ORG!C29&lt;&gt;"",CONCATENATE(QB_PG3_ORG!$B$6,QB_PG3_ORG!C29),IF(QB_PG3_ORG!D29&lt;&gt;"",CONCATENATE(QB_PG3_ORG!$B$6,QB_PG3_ORG!$B$7,QB_PG3_ORG!D29),CONCATENATE(QB_PG3_ORG!$B$6,QB_PG3_ORG!$B$7,QB_PG3_ORG!$B$8,QB_PG3_ORG!E29))))</f>
        <v xml:space="preserve">                          </v>
      </c>
      <c r="B142" s="152" t="str">
        <f>IF(QB_PG3_ORG!F29&lt;&gt;"",QB_PG3_ORG!F29,"")</f>
        <v/>
      </c>
      <c r="C142" s="152"/>
      <c r="D142" s="152" t="str">
        <f>IF(QB_PG3_ORG!L29&lt;&gt;"",QB_PG3_ORG!L29,"")</f>
        <v/>
      </c>
      <c r="E142" s="153" t="str">
        <f>IF(QB_PG3_ORG!K29&lt;&gt;"",QB_PG3_ORG!K29,"")</f>
        <v/>
      </c>
      <c r="G142" s="160" t="str">
        <f t="shared" si="4"/>
        <v/>
      </c>
      <c r="H142" s="53">
        <f t="shared" si="5"/>
        <v>0</v>
      </c>
    </row>
    <row r="143" spans="1:12" x14ac:dyDescent="0.25">
      <c r="A143" s="151" t="str">
        <f>IF(QB_PG3_ORG!B30&lt;&gt;"",QB_PG3_ORG!B30,IF(QB_PG3_ORG!C30&lt;&gt;"",CONCATENATE(QB_PG3_ORG!$B$6,QB_PG3_ORG!C30),IF(QB_PG3_ORG!D30&lt;&gt;"",CONCATENATE(QB_PG3_ORG!$B$6,QB_PG3_ORG!$B$7,QB_PG3_ORG!D30),CONCATENATE(QB_PG3_ORG!$B$6,QB_PG3_ORG!$B$7,QB_PG3_ORG!$B$8,QB_PG3_ORG!E30))))</f>
        <v xml:space="preserve">                          </v>
      </c>
      <c r="B143" s="152" t="str">
        <f>IF(QB_PG3_ORG!F30&lt;&gt;"",QB_PG3_ORG!F30,"")</f>
        <v/>
      </c>
      <c r="C143" s="152"/>
      <c r="D143" s="152" t="str">
        <f>IF(QB_PG3_ORG!L30&lt;&gt;"",QB_PG3_ORG!L30,"")</f>
        <v/>
      </c>
      <c r="E143" s="153" t="str">
        <f>IF(QB_PG3_ORG!K30&lt;&gt;"",QB_PG3_ORG!K30,"")</f>
        <v/>
      </c>
      <c r="G143" s="160" t="str">
        <f t="shared" si="4"/>
        <v/>
      </c>
      <c r="H143" s="53">
        <f t="shared" si="5"/>
        <v>0</v>
      </c>
    </row>
    <row r="144" spans="1:12" x14ac:dyDescent="0.25">
      <c r="A144" s="151" t="str">
        <f>IF(QB_PG3_ORG!B31&lt;&gt;"",QB_PG3_ORG!B31,IF(QB_PG3_ORG!C31&lt;&gt;"",CONCATENATE(QB_PG3_ORG!$B$6,QB_PG3_ORG!C31),IF(QB_PG3_ORG!D31&lt;&gt;"",CONCATENATE(QB_PG3_ORG!$B$6,QB_PG3_ORG!$B$7,QB_PG3_ORG!D31),CONCATENATE(QB_PG3_ORG!$B$6,QB_PG3_ORG!$B$7,QB_PG3_ORG!$B$8,QB_PG3_ORG!E31))))</f>
        <v xml:space="preserve">                          </v>
      </c>
      <c r="B144" s="152" t="str">
        <f>IF(QB_PG3_ORG!F31&lt;&gt;"",QB_PG3_ORG!F31,"")</f>
        <v/>
      </c>
      <c r="C144" s="152"/>
      <c r="D144" s="152" t="str">
        <f>IF(QB_PG3_ORG!L31&lt;&gt;"",QB_PG3_ORG!L31,"")</f>
        <v/>
      </c>
      <c r="E144" s="153" t="str">
        <f>IF(QB_PG3_ORG!K31&lt;&gt;"",QB_PG3_ORG!K31,"")</f>
        <v/>
      </c>
      <c r="G144" s="160" t="str">
        <f t="shared" si="4"/>
        <v/>
      </c>
      <c r="H144" s="53">
        <f t="shared" si="5"/>
        <v>0</v>
      </c>
    </row>
    <row r="145" spans="1:8" x14ac:dyDescent="0.25">
      <c r="A145" s="151" t="str">
        <f>IF(QB_PG3_ORG!B32&lt;&gt;"",QB_PG3_ORG!B32,IF(QB_PG3_ORG!C32&lt;&gt;"",CONCATENATE(QB_PG3_ORG!$B$6,QB_PG3_ORG!C32),IF(QB_PG3_ORG!D32&lt;&gt;"",CONCATENATE(QB_PG3_ORG!$B$6,QB_PG3_ORG!$B$7,QB_PG3_ORG!D32),CONCATENATE(QB_PG3_ORG!$B$6,QB_PG3_ORG!$B$7,QB_PG3_ORG!$B$8,QB_PG3_ORG!E32))))</f>
        <v xml:space="preserve">                          </v>
      </c>
      <c r="B145" s="152" t="str">
        <f>IF(QB_PG3_ORG!F32&lt;&gt;"",QB_PG3_ORG!F32,"")</f>
        <v/>
      </c>
      <c r="C145" s="152"/>
      <c r="D145" s="152" t="str">
        <f>IF(QB_PG3_ORG!L32&lt;&gt;"",QB_PG3_ORG!L32,"")</f>
        <v/>
      </c>
      <c r="E145" s="153" t="str">
        <f>IF(QB_PG3_ORG!K32&lt;&gt;"",QB_PG3_ORG!K32,"")</f>
        <v/>
      </c>
      <c r="G145" s="160" t="str">
        <f t="shared" si="4"/>
        <v/>
      </c>
      <c r="H145" s="53">
        <f t="shared" si="5"/>
        <v>0</v>
      </c>
    </row>
    <row r="146" spans="1:8" x14ac:dyDescent="0.25">
      <c r="A146" s="151" t="str">
        <f>IF(QB_PG3_ORG!B33&lt;&gt;"",QB_PG3_ORG!B33,IF(QB_PG3_ORG!C33&lt;&gt;"",CONCATENATE(QB_PG3_ORG!$B$6,QB_PG3_ORG!C33),IF(QB_PG3_ORG!D33&lt;&gt;"",CONCATENATE(QB_PG3_ORG!$B$6,QB_PG3_ORG!$B$7,QB_PG3_ORG!D33),CONCATENATE(QB_PG3_ORG!$B$6,QB_PG3_ORG!$B$7,QB_PG3_ORG!$B$8,QB_PG3_ORG!E33))))</f>
        <v xml:space="preserve">                          </v>
      </c>
      <c r="B146" s="152" t="str">
        <f>IF(QB_PG3_ORG!F33&lt;&gt;"",QB_PG3_ORG!F33,"")</f>
        <v/>
      </c>
      <c r="C146" s="152"/>
      <c r="D146" s="152" t="str">
        <f>IF(QB_PG3_ORG!L33&lt;&gt;"",QB_PG3_ORG!L33,"")</f>
        <v/>
      </c>
      <c r="E146" s="153" t="str">
        <f>IF(QB_PG3_ORG!K33&lt;&gt;"",QB_PG3_ORG!K33,"")</f>
        <v/>
      </c>
      <c r="G146" s="160" t="str">
        <f t="shared" si="4"/>
        <v/>
      </c>
      <c r="H146" s="53">
        <f t="shared" si="5"/>
        <v>0</v>
      </c>
    </row>
    <row r="147" spans="1:8" x14ac:dyDescent="0.25">
      <c r="A147" s="151" t="str">
        <f>IF(QB_PG3_ORG!B34&lt;&gt;"",QB_PG3_ORG!B34,IF(QB_PG3_ORG!C34&lt;&gt;"",CONCATENATE(QB_PG3_ORG!$B$6,QB_PG3_ORG!C34),IF(QB_PG3_ORG!D34&lt;&gt;"",CONCATENATE(QB_PG3_ORG!$B$6,QB_PG3_ORG!$B$7,QB_PG3_ORG!D34),CONCATENATE(QB_PG3_ORG!$B$6,QB_PG3_ORG!$B$7,QB_PG3_ORG!$B$8,QB_PG3_ORG!E34))))</f>
        <v xml:space="preserve">                          </v>
      </c>
      <c r="B147" s="152" t="str">
        <f>IF(QB_PG3_ORG!F34&lt;&gt;"",QB_PG3_ORG!F34,"")</f>
        <v/>
      </c>
      <c r="C147" s="152"/>
      <c r="D147" s="152" t="str">
        <f>IF(QB_PG3_ORG!L34&lt;&gt;"",QB_PG3_ORG!L34,"")</f>
        <v/>
      </c>
      <c r="E147" s="153" t="str">
        <f>IF(QB_PG3_ORG!K34&lt;&gt;"",QB_PG3_ORG!K34,"")</f>
        <v/>
      </c>
      <c r="G147" s="160" t="str">
        <f t="shared" si="4"/>
        <v/>
      </c>
      <c r="H147" s="53">
        <f t="shared" si="5"/>
        <v>0</v>
      </c>
    </row>
    <row r="148" spans="1:8" x14ac:dyDescent="0.25">
      <c r="A148" s="151" t="str">
        <f>IF(QB_PG3_ORG!B35&lt;&gt;"",QB_PG3_ORG!B35,IF(QB_PG3_ORG!C35&lt;&gt;"",CONCATENATE(QB_PG3_ORG!$B$6,QB_PG3_ORG!C35),IF(QB_PG3_ORG!D35&lt;&gt;"",CONCATENATE(QB_PG3_ORG!$B$6,QB_PG3_ORG!$B$7,QB_PG3_ORG!D35),CONCATENATE(QB_PG3_ORG!$B$6,QB_PG3_ORG!$B$7,QB_PG3_ORG!$B$8,QB_PG3_ORG!E35))))</f>
        <v xml:space="preserve">                          </v>
      </c>
      <c r="B148" s="152" t="str">
        <f>IF(QB_PG3_ORG!F35&lt;&gt;"",QB_PG3_ORG!F35,"")</f>
        <v/>
      </c>
      <c r="C148" s="152"/>
      <c r="D148" s="152" t="str">
        <f>IF(QB_PG3_ORG!L35&lt;&gt;"",QB_PG3_ORG!L35,"")</f>
        <v/>
      </c>
      <c r="E148" s="153" t="str">
        <f>IF(QB_PG3_ORG!K35&lt;&gt;"",QB_PG3_ORG!K35,"")</f>
        <v/>
      </c>
      <c r="G148" s="160" t="str">
        <f t="shared" si="4"/>
        <v/>
      </c>
      <c r="H148" s="53">
        <f t="shared" si="5"/>
        <v>0</v>
      </c>
    </row>
    <row r="149" spans="1:8" x14ac:dyDescent="0.25">
      <c r="A149" s="151" t="str">
        <f>IF(QB_PG3_ORG!B36&lt;&gt;"",QB_PG3_ORG!B36,IF(QB_PG3_ORG!C36&lt;&gt;"",CONCATENATE(QB_PG3_ORG!$B$6,QB_PG3_ORG!C36),IF(QB_PG3_ORG!D36&lt;&gt;"",CONCATENATE(QB_PG3_ORG!$B$6,QB_PG3_ORG!$B$7,QB_PG3_ORG!D36),CONCATENATE(QB_PG3_ORG!$B$6,QB_PG3_ORG!$B$7,QB_PG3_ORG!$B$8,QB_PG3_ORG!E36))))</f>
        <v xml:space="preserve">                          </v>
      </c>
      <c r="B149" s="152" t="str">
        <f>IF(QB_PG3_ORG!F36&lt;&gt;"",QB_PG3_ORG!F36,"")</f>
        <v/>
      </c>
      <c r="C149" s="152"/>
      <c r="D149" s="152" t="str">
        <f>IF(QB_PG3_ORG!L36&lt;&gt;"",QB_PG3_ORG!L36,"")</f>
        <v/>
      </c>
      <c r="E149" s="153" t="str">
        <f>IF(QB_PG3_ORG!K36&lt;&gt;"",QB_PG3_ORG!K36,"")</f>
        <v/>
      </c>
      <c r="G149" s="160" t="str">
        <f t="shared" si="4"/>
        <v/>
      </c>
      <c r="H149" s="53">
        <f t="shared" si="5"/>
        <v>0</v>
      </c>
    </row>
    <row r="150" spans="1:8" x14ac:dyDescent="0.25">
      <c r="A150" s="151" t="str">
        <f>IF(QB_PG3_ORG!B37&lt;&gt;"",QB_PG3_ORG!B37,IF(QB_PG3_ORG!C37&lt;&gt;"",CONCATENATE(QB_PG3_ORG!$B$6,QB_PG3_ORG!C37),IF(QB_PG3_ORG!D37&lt;&gt;"",CONCATENATE(QB_PG3_ORG!$B$6,QB_PG3_ORG!$B$7,QB_PG3_ORG!D37),CONCATENATE(QB_PG3_ORG!$B$6,QB_PG3_ORG!$B$7,QB_PG3_ORG!$B$8,QB_PG3_ORG!E37))))</f>
        <v xml:space="preserve">                          </v>
      </c>
      <c r="B150" s="152" t="str">
        <f>IF(QB_PG3_ORG!F37&lt;&gt;"",QB_PG3_ORG!F37,"")</f>
        <v/>
      </c>
      <c r="C150" s="152"/>
      <c r="D150" s="152" t="str">
        <f>IF(QB_PG3_ORG!L37&lt;&gt;"",QB_PG3_ORG!L37,"")</f>
        <v/>
      </c>
      <c r="E150" s="153" t="str">
        <f>IF(QB_PG3_ORG!K37&lt;&gt;"",QB_PG3_ORG!K37,"")</f>
        <v/>
      </c>
      <c r="G150" s="160" t="str">
        <f t="shared" si="4"/>
        <v/>
      </c>
      <c r="H150" s="53">
        <f t="shared" si="5"/>
        <v>0</v>
      </c>
    </row>
    <row r="151" spans="1:8" x14ac:dyDescent="0.25">
      <c r="A151" s="151" t="str">
        <f>IF(QB_PG3_ORG!B38&lt;&gt;"",QB_PG3_ORG!B38,IF(QB_PG3_ORG!C38&lt;&gt;"",CONCATENATE(QB_PG3_ORG!$B$6,QB_PG3_ORG!C38),IF(QB_PG3_ORG!D38&lt;&gt;"",CONCATENATE(QB_PG3_ORG!$B$6,QB_PG3_ORG!$B$7,QB_PG3_ORG!D38),CONCATENATE(QB_PG3_ORG!$B$6,QB_PG3_ORG!$B$7,QB_PG3_ORG!$B$8,QB_PG3_ORG!E38))))</f>
        <v xml:space="preserve">                          </v>
      </c>
      <c r="B151" s="152" t="str">
        <f>IF(QB_PG3_ORG!F38&lt;&gt;"",QB_PG3_ORG!F38,"")</f>
        <v/>
      </c>
      <c r="C151" s="152"/>
      <c r="D151" s="152" t="str">
        <f>IF(QB_PG3_ORG!L38&lt;&gt;"",QB_PG3_ORG!L38,"")</f>
        <v/>
      </c>
      <c r="E151" s="153" t="str">
        <f>IF(QB_PG3_ORG!K38&lt;&gt;"",QB_PG3_ORG!K38,"")</f>
        <v/>
      </c>
      <c r="G151" s="160" t="str">
        <f t="shared" si="4"/>
        <v/>
      </c>
      <c r="H151" s="53">
        <f t="shared" si="5"/>
        <v>0</v>
      </c>
    </row>
    <row r="152" spans="1:8" x14ac:dyDescent="0.25">
      <c r="A152" s="151" t="str">
        <f>IF(QB_PG3_ORG!B39&lt;&gt;"",QB_PG3_ORG!B39,IF(QB_PG3_ORG!C39&lt;&gt;"",CONCATENATE(QB_PG3_ORG!$B$6,QB_PG3_ORG!C39),IF(QB_PG3_ORG!D39&lt;&gt;"",CONCATENATE(QB_PG3_ORG!$B$6,QB_PG3_ORG!$B$7,QB_PG3_ORG!D39),CONCATENATE(QB_PG3_ORG!$B$6,QB_PG3_ORG!$B$7,QB_PG3_ORG!$B$8,QB_PG3_ORG!E39))))</f>
        <v xml:space="preserve">                          </v>
      </c>
      <c r="B152" s="152" t="str">
        <f>IF(QB_PG3_ORG!F39&lt;&gt;"",QB_PG3_ORG!F39,"")</f>
        <v/>
      </c>
      <c r="C152" s="152"/>
      <c r="D152" s="152" t="str">
        <f>IF(QB_PG3_ORG!L39&lt;&gt;"",QB_PG3_ORG!L39,"")</f>
        <v/>
      </c>
      <c r="E152" s="153" t="str">
        <f>IF(QB_PG3_ORG!K39&lt;&gt;"",QB_PG3_ORG!K39,"")</f>
        <v/>
      </c>
      <c r="G152" s="160" t="str">
        <f t="shared" si="4"/>
        <v/>
      </c>
      <c r="H152" s="53">
        <f t="shared" si="5"/>
        <v>0</v>
      </c>
    </row>
    <row r="153" spans="1:8" x14ac:dyDescent="0.25">
      <c r="A153" s="151" t="str">
        <f>IF(QB_PG3_ORG!B40&lt;&gt;"",QB_PG3_ORG!B40,IF(QB_PG3_ORG!C40&lt;&gt;"",CONCATENATE(QB_PG3_ORG!$B$6,QB_PG3_ORG!C40),IF(QB_PG3_ORG!D40&lt;&gt;"",CONCATENATE(QB_PG3_ORG!$B$6,QB_PG3_ORG!$B$7,QB_PG3_ORG!D40),CONCATENATE(QB_PG3_ORG!$B$6,QB_PG3_ORG!$B$7,QB_PG3_ORG!$B$8,QB_PG3_ORG!E40))))</f>
        <v xml:space="preserve">                          </v>
      </c>
      <c r="B153" s="152" t="str">
        <f>IF(QB_PG3_ORG!F40&lt;&gt;"",QB_PG3_ORG!F40,"")</f>
        <v/>
      </c>
      <c r="C153" s="152"/>
      <c r="D153" s="152" t="str">
        <f>IF(QB_PG3_ORG!L40&lt;&gt;"",QB_PG3_ORG!L40,"")</f>
        <v/>
      </c>
      <c r="E153" s="153" t="str">
        <f>IF(QB_PG3_ORG!K40&lt;&gt;"",QB_PG3_ORG!K40,"")</f>
        <v/>
      </c>
      <c r="G153" s="160" t="str">
        <f t="shared" si="4"/>
        <v/>
      </c>
      <c r="H153" s="53">
        <f t="shared" si="5"/>
        <v>0</v>
      </c>
    </row>
    <row r="154" spans="1:8" x14ac:dyDescent="0.25">
      <c r="A154" s="151" t="str">
        <f>IF(QB_PG3_ORG!B41&lt;&gt;"",QB_PG3_ORG!B41,IF(QB_PG3_ORG!C41&lt;&gt;"",CONCATENATE(QB_PG3_ORG!$B$6,QB_PG3_ORG!C41),IF(QB_PG3_ORG!D41&lt;&gt;"",CONCATENATE(QB_PG3_ORG!$B$6,QB_PG3_ORG!$B$7,QB_PG3_ORG!D41),CONCATENATE(QB_PG3_ORG!$B$6,QB_PG3_ORG!$B$7,QB_PG3_ORG!$B$8,QB_PG3_ORG!E41))))</f>
        <v xml:space="preserve">                          </v>
      </c>
      <c r="B154" s="152" t="str">
        <f>IF(QB_PG3_ORG!F41&lt;&gt;"",QB_PG3_ORG!F41,"")</f>
        <v/>
      </c>
      <c r="C154" s="152"/>
      <c r="D154" s="152" t="str">
        <f>IF(QB_PG3_ORG!L41&lt;&gt;"",QB_PG3_ORG!L41,"")</f>
        <v/>
      </c>
      <c r="E154" s="153" t="str">
        <f>IF(QB_PG3_ORG!K41&lt;&gt;"",QB_PG3_ORG!K41,"")</f>
        <v/>
      </c>
      <c r="G154" s="160" t="str">
        <f t="shared" si="4"/>
        <v/>
      </c>
      <c r="H154" s="53">
        <f t="shared" si="5"/>
        <v>0</v>
      </c>
    </row>
    <row r="155" spans="1:8" x14ac:dyDescent="0.25">
      <c r="A155" s="151" t="str">
        <f>IF(QB_PG3_ORG!B42&lt;&gt;"",QB_PG3_ORG!B42,IF(QB_PG3_ORG!C42&lt;&gt;"",CONCATENATE(QB_PG3_ORG!$B$6,QB_PG3_ORG!C42),IF(QB_PG3_ORG!D42&lt;&gt;"",CONCATENATE(QB_PG3_ORG!$B$6,QB_PG3_ORG!$B$7,QB_PG3_ORG!D42),CONCATENATE(QB_PG3_ORG!$B$6,QB_PG3_ORG!$B$7,QB_PG3_ORG!$B$8,QB_PG3_ORG!E42))))</f>
        <v xml:space="preserve">                          </v>
      </c>
      <c r="B155" s="152" t="str">
        <f>IF(QB_PG3_ORG!F42&lt;&gt;"",QB_PG3_ORG!F42,"")</f>
        <v/>
      </c>
      <c r="C155" s="152"/>
      <c r="D155" s="152" t="str">
        <f>IF(QB_PG3_ORG!L42&lt;&gt;"",QB_PG3_ORG!L42,"")</f>
        <v/>
      </c>
      <c r="E155" s="153" t="str">
        <f>IF(QB_PG3_ORG!K42&lt;&gt;"",QB_PG3_ORG!K42,"")</f>
        <v/>
      </c>
      <c r="G155" s="160" t="str">
        <f t="shared" si="4"/>
        <v/>
      </c>
      <c r="H155" s="53">
        <f t="shared" si="5"/>
        <v>0</v>
      </c>
    </row>
    <row r="156" spans="1:8" x14ac:dyDescent="0.25">
      <c r="A156" s="151" t="str">
        <f>IF(QB_PG3_ORG!B43&lt;&gt;"",QB_PG3_ORG!B43,IF(QB_PG3_ORG!C43&lt;&gt;"",CONCATENATE(QB_PG3_ORG!$B$6,QB_PG3_ORG!C43),IF(QB_PG3_ORG!D43&lt;&gt;"",CONCATENATE(QB_PG3_ORG!$B$6,QB_PG3_ORG!$B$7,QB_PG3_ORG!D43),CONCATENATE(QB_PG3_ORG!$B$6,QB_PG3_ORG!$B$7,QB_PG3_ORG!$B$8,QB_PG3_ORG!E43))))</f>
        <v xml:space="preserve">                          </v>
      </c>
      <c r="B156" s="152" t="str">
        <f>IF(QB_PG3_ORG!F43&lt;&gt;"",QB_PG3_ORG!F43,"")</f>
        <v/>
      </c>
      <c r="C156" s="152"/>
      <c r="D156" s="152" t="str">
        <f>IF(QB_PG3_ORG!L43&lt;&gt;"",QB_PG3_ORG!L43,"")</f>
        <v/>
      </c>
      <c r="E156" s="153" t="str">
        <f>IF(QB_PG3_ORG!K43&lt;&gt;"",QB_PG3_ORG!K43,"")</f>
        <v/>
      </c>
      <c r="G156" s="160" t="str">
        <f t="shared" si="4"/>
        <v/>
      </c>
      <c r="H156" s="53">
        <f t="shared" si="5"/>
        <v>0</v>
      </c>
    </row>
    <row r="157" spans="1:8" x14ac:dyDescent="0.25">
      <c r="A157" s="151" t="str">
        <f>IF(QB_PG3_ORG!B44&lt;&gt;"",QB_PG3_ORG!B44,IF(QB_PG3_ORG!C44&lt;&gt;"",CONCATENATE(QB_PG3_ORG!$B$6,QB_PG3_ORG!C44),IF(QB_PG3_ORG!D44&lt;&gt;"",CONCATENATE(QB_PG3_ORG!$B$6,QB_PG3_ORG!$B$7,QB_PG3_ORG!D44),CONCATENATE(QB_PG3_ORG!$B$6,QB_PG3_ORG!$B$7,QB_PG3_ORG!$B$8,QB_PG3_ORG!E44))))</f>
        <v xml:space="preserve">                          </v>
      </c>
      <c r="B157" s="152" t="str">
        <f>IF(QB_PG3_ORG!F44&lt;&gt;"",QB_PG3_ORG!F44,"")</f>
        <v/>
      </c>
      <c r="C157" s="152"/>
      <c r="D157" s="152" t="str">
        <f>IF(QB_PG3_ORG!L44&lt;&gt;"",QB_PG3_ORG!L44,"")</f>
        <v/>
      </c>
      <c r="E157" s="153" t="str">
        <f>IF(QB_PG3_ORG!K44&lt;&gt;"",QB_PG3_ORG!K44,"")</f>
        <v/>
      </c>
      <c r="G157" s="160" t="str">
        <f t="shared" si="4"/>
        <v/>
      </c>
      <c r="H157" s="53">
        <f t="shared" si="5"/>
        <v>0</v>
      </c>
    </row>
    <row r="158" spans="1:8" x14ac:dyDescent="0.25">
      <c r="A158" s="151" t="str">
        <f>IF(QB_PG3_ORG!B45&lt;&gt;"",QB_PG3_ORG!B45,IF(QB_PG3_ORG!C45&lt;&gt;"",CONCATENATE(QB_PG3_ORG!$B$6,QB_PG3_ORG!C45),IF(QB_PG3_ORG!D45&lt;&gt;"",CONCATENATE(QB_PG3_ORG!$B$6,QB_PG3_ORG!$B$7,QB_PG3_ORG!D45),CONCATENATE(QB_PG3_ORG!$B$6,QB_PG3_ORG!$B$7,QB_PG3_ORG!$B$8,QB_PG3_ORG!E45))))</f>
        <v xml:space="preserve">                          </v>
      </c>
      <c r="B158" s="152" t="str">
        <f>IF(QB_PG3_ORG!F45&lt;&gt;"",QB_PG3_ORG!F45,"")</f>
        <v/>
      </c>
      <c r="C158" s="152"/>
      <c r="D158" s="152" t="str">
        <f>IF(QB_PG3_ORG!L45&lt;&gt;"",QB_PG3_ORG!L45,"")</f>
        <v/>
      </c>
      <c r="E158" s="153" t="str">
        <f>IF(QB_PG3_ORG!K45&lt;&gt;"",QB_PG3_ORG!K45,"")</f>
        <v/>
      </c>
      <c r="G158" s="160" t="str">
        <f t="shared" si="4"/>
        <v/>
      </c>
      <c r="H158" s="53">
        <f t="shared" si="5"/>
        <v>0</v>
      </c>
    </row>
    <row r="159" spans="1:8" x14ac:dyDescent="0.25">
      <c r="A159" s="151" t="str">
        <f>IF(QB_PG3_ORG!B46&lt;&gt;"",QB_PG3_ORG!B46,IF(QB_PG3_ORG!C46&lt;&gt;"",CONCATENATE(QB_PG3_ORG!$B$6,QB_PG3_ORG!C46),IF(QB_PG3_ORG!D46&lt;&gt;"",CONCATENATE(QB_PG3_ORG!$B$6,QB_PG3_ORG!$B$7,QB_PG3_ORG!D46),CONCATENATE(QB_PG3_ORG!$B$6,QB_PG3_ORG!$B$7,QB_PG3_ORG!$B$8,QB_PG3_ORG!E46))))</f>
        <v xml:space="preserve">                          </v>
      </c>
      <c r="B159" s="152" t="str">
        <f>IF(QB_PG3_ORG!F46&lt;&gt;"",QB_PG3_ORG!F46,"")</f>
        <v/>
      </c>
      <c r="C159" s="152"/>
      <c r="D159" s="152" t="str">
        <f>IF(QB_PG3_ORG!L46&lt;&gt;"",QB_PG3_ORG!L46,"")</f>
        <v/>
      </c>
      <c r="E159" s="153" t="str">
        <f>IF(QB_PG3_ORG!K46&lt;&gt;"",QB_PG3_ORG!K46,"")</f>
        <v/>
      </c>
      <c r="G159" s="160" t="str">
        <f t="shared" si="4"/>
        <v/>
      </c>
      <c r="H159" s="53">
        <f t="shared" si="5"/>
        <v>0</v>
      </c>
    </row>
    <row r="160" spans="1:8" x14ac:dyDescent="0.25">
      <c r="A160" s="151" t="str">
        <f>IF(QB_PG3_ORG!B47&lt;&gt;"",QB_PG3_ORG!B47,IF(QB_PG3_ORG!C47&lt;&gt;"",CONCATENATE(QB_PG3_ORG!$B$6,QB_PG3_ORG!C47),IF(QB_PG3_ORG!D47&lt;&gt;"",CONCATENATE(QB_PG3_ORG!$B$6,QB_PG3_ORG!$B$7,QB_PG3_ORG!D47),CONCATENATE(QB_PG3_ORG!$B$6,QB_PG3_ORG!$B$7,QB_PG3_ORG!$B$8,QB_PG3_ORG!E47))))</f>
        <v xml:space="preserve">                          </v>
      </c>
      <c r="B160" s="152" t="str">
        <f>IF(QB_PG3_ORG!F47&lt;&gt;"",QB_PG3_ORG!F47,"")</f>
        <v/>
      </c>
      <c r="C160" s="152"/>
      <c r="D160" s="152" t="str">
        <f>IF(QB_PG3_ORG!L47&lt;&gt;"",QB_PG3_ORG!L47,"")</f>
        <v/>
      </c>
      <c r="E160" s="153" t="str">
        <f>IF(QB_PG3_ORG!K47&lt;&gt;"",QB_PG3_ORG!K47,"")</f>
        <v/>
      </c>
      <c r="G160" s="160" t="str">
        <f t="shared" si="4"/>
        <v/>
      </c>
      <c r="H160" s="53">
        <f t="shared" si="5"/>
        <v>0</v>
      </c>
    </row>
    <row r="161" spans="1:8" x14ac:dyDescent="0.25">
      <c r="A161" s="151" t="str">
        <f>IF(QB_PG3_ORG!B48&lt;&gt;"",QB_PG3_ORG!B48,IF(QB_PG3_ORG!C48&lt;&gt;"",CONCATENATE(QB_PG3_ORG!$B$6,QB_PG3_ORG!C48),IF(QB_PG3_ORG!D48&lt;&gt;"",CONCATENATE(QB_PG3_ORG!$B$6,QB_PG3_ORG!$B$7,QB_PG3_ORG!D48),CONCATENATE(QB_PG3_ORG!$B$6,QB_PG3_ORG!$B$7,QB_PG3_ORG!$B$8,QB_PG3_ORG!E48))))</f>
        <v xml:space="preserve">                          </v>
      </c>
      <c r="B161" s="152" t="str">
        <f>IF(QB_PG3_ORG!F48&lt;&gt;"",QB_PG3_ORG!F48,"")</f>
        <v/>
      </c>
      <c r="C161" s="152"/>
      <c r="D161" s="152" t="str">
        <f>IF(QB_PG3_ORG!L48&lt;&gt;"",QB_PG3_ORG!L48,"")</f>
        <v/>
      </c>
      <c r="E161" s="153" t="str">
        <f>IF(QB_PG3_ORG!K48&lt;&gt;"",QB_PG3_ORG!K48,"")</f>
        <v/>
      </c>
      <c r="G161" s="160" t="str">
        <f t="shared" si="4"/>
        <v/>
      </c>
      <c r="H161" s="53">
        <f t="shared" si="5"/>
        <v>0</v>
      </c>
    </row>
    <row r="162" spans="1:8" x14ac:dyDescent="0.25">
      <c r="A162" s="151" t="str">
        <f>IF(QB_PG3_ORG!B49&lt;&gt;"",QB_PG3_ORG!B49,IF(QB_PG3_ORG!C49&lt;&gt;"",CONCATENATE(QB_PG3_ORG!$B$6,QB_PG3_ORG!C49),IF(QB_PG3_ORG!D49&lt;&gt;"",CONCATENATE(QB_PG3_ORG!$B$6,QB_PG3_ORG!$B$7,QB_PG3_ORG!D49),CONCATENATE(QB_PG3_ORG!$B$6,QB_PG3_ORG!$B$7,QB_PG3_ORG!$B$8,QB_PG3_ORG!E49))))</f>
        <v xml:space="preserve">                          </v>
      </c>
      <c r="B162" s="152" t="str">
        <f>IF(QB_PG3_ORG!F49&lt;&gt;"",QB_PG3_ORG!F49,"")</f>
        <v/>
      </c>
      <c r="C162" s="152"/>
      <c r="D162" s="152" t="str">
        <f>IF(QB_PG3_ORG!L49&lt;&gt;"",QB_PG3_ORG!L49,"")</f>
        <v/>
      </c>
      <c r="E162" s="153" t="str">
        <f>IF(QB_PG3_ORG!K49&lt;&gt;"",QB_PG3_ORG!K49,"")</f>
        <v/>
      </c>
      <c r="G162" s="160" t="str">
        <f t="shared" si="4"/>
        <v/>
      </c>
      <c r="H162" s="53">
        <f t="shared" si="5"/>
        <v>0</v>
      </c>
    </row>
    <row r="163" spans="1:8" x14ac:dyDescent="0.25">
      <c r="A163" s="151" t="str">
        <f>IF(QB_PG3_ORG!B50&lt;&gt;"",QB_PG3_ORG!B50,IF(QB_PG3_ORG!C50&lt;&gt;"",CONCATENATE(QB_PG3_ORG!$B$6,QB_PG3_ORG!C50),IF(QB_PG3_ORG!D50&lt;&gt;"",CONCATENATE(QB_PG3_ORG!$B$6,QB_PG3_ORG!$B$7,QB_PG3_ORG!D50),CONCATENATE(QB_PG3_ORG!$B$6,QB_PG3_ORG!$B$7,QB_PG3_ORG!$B$8,QB_PG3_ORG!E50))))</f>
        <v xml:space="preserve">                          </v>
      </c>
      <c r="B163" s="152" t="str">
        <f>IF(QB_PG3_ORG!F50&lt;&gt;"",QB_PG3_ORG!F50,"")</f>
        <v/>
      </c>
      <c r="C163" s="152"/>
      <c r="D163" s="152" t="str">
        <f>IF(QB_PG3_ORG!L50&lt;&gt;"",QB_PG3_ORG!L50,"")</f>
        <v/>
      </c>
      <c r="E163" s="153" t="str">
        <f>IF(QB_PG3_ORG!K50&lt;&gt;"",QB_PG3_ORG!K50,"")</f>
        <v/>
      </c>
      <c r="G163" s="160" t="str">
        <f t="shared" si="4"/>
        <v/>
      </c>
      <c r="H163" s="53">
        <f t="shared" si="5"/>
        <v>0</v>
      </c>
    </row>
    <row r="164" spans="1:8" x14ac:dyDescent="0.25">
      <c r="A164" s="151" t="str">
        <f>IF(QB_PG3_ORG!B51&lt;&gt;"",QB_PG3_ORG!B51,IF(QB_PG3_ORG!C51&lt;&gt;"",CONCATENATE(QB_PG3_ORG!$B$6,QB_PG3_ORG!C51),IF(QB_PG3_ORG!D51&lt;&gt;"",CONCATENATE(QB_PG3_ORG!$B$6,QB_PG3_ORG!$B$7,QB_PG3_ORG!D51),CONCATENATE(QB_PG3_ORG!$B$6,QB_PG3_ORG!$B$7,QB_PG3_ORG!$B$8,QB_PG3_ORG!E51))))</f>
        <v xml:space="preserve">                          </v>
      </c>
      <c r="B164" s="152" t="str">
        <f>IF(QB_PG3_ORG!F51&lt;&gt;"",QB_PG3_ORG!F51,"")</f>
        <v/>
      </c>
      <c r="C164" s="152"/>
      <c r="D164" s="152" t="str">
        <f>IF(QB_PG3_ORG!L51&lt;&gt;"",QB_PG3_ORG!L51,"")</f>
        <v/>
      </c>
      <c r="E164" s="153" t="str">
        <f>IF(QB_PG3_ORG!K51&lt;&gt;"",QB_PG3_ORG!K51,"")</f>
        <v/>
      </c>
      <c r="G164" s="160" t="str">
        <f t="shared" si="4"/>
        <v/>
      </c>
      <c r="H164" s="53">
        <f t="shared" si="5"/>
        <v>0</v>
      </c>
    </row>
    <row r="165" spans="1:8" x14ac:dyDescent="0.25">
      <c r="A165" s="151" t="str">
        <f>IF(QB_PG3_ORG!B52&lt;&gt;"",QB_PG3_ORG!B52,IF(QB_PG3_ORG!C52&lt;&gt;"",CONCATENATE(QB_PG3_ORG!$B$6,QB_PG3_ORG!C52),IF(QB_PG3_ORG!D52&lt;&gt;"",CONCATENATE(QB_PG3_ORG!$B$6,QB_PG3_ORG!$B$7,QB_PG3_ORG!D52),CONCATENATE(QB_PG3_ORG!$B$6,QB_PG3_ORG!$B$7,QB_PG3_ORG!$B$8,QB_PG3_ORG!E52))))</f>
        <v xml:space="preserve">                          </v>
      </c>
      <c r="B165" s="152" t="str">
        <f>IF(QB_PG3_ORG!F52&lt;&gt;"",QB_PG3_ORG!F52,"")</f>
        <v/>
      </c>
      <c r="C165" s="152"/>
      <c r="D165" s="152" t="str">
        <f>IF(QB_PG3_ORG!L52&lt;&gt;"",QB_PG3_ORG!L52,"")</f>
        <v/>
      </c>
      <c r="E165" s="153" t="str">
        <f>IF(QB_PG3_ORG!K52&lt;&gt;"",QB_PG3_ORG!K52,"")</f>
        <v/>
      </c>
      <c r="G165" s="160" t="str">
        <f t="shared" si="4"/>
        <v/>
      </c>
      <c r="H165" s="53">
        <f t="shared" si="5"/>
        <v>0</v>
      </c>
    </row>
    <row r="166" spans="1:8" x14ac:dyDescent="0.25">
      <c r="A166" s="151" t="str">
        <f>IF(QB_PG3_ORG!B53&lt;&gt;"",QB_PG3_ORG!B53,IF(QB_PG3_ORG!C53&lt;&gt;"",CONCATENATE(QB_PG3_ORG!$B$6,QB_PG3_ORG!C53),IF(QB_PG3_ORG!D53&lt;&gt;"",CONCATENATE(QB_PG3_ORG!$B$6,QB_PG3_ORG!$B$7,QB_PG3_ORG!D53),CONCATENATE(QB_PG3_ORG!$B$6,QB_PG3_ORG!$B$7,QB_PG3_ORG!$B$8,QB_PG3_ORG!E53))))</f>
        <v xml:space="preserve">                          </v>
      </c>
      <c r="B166" s="152" t="str">
        <f>IF(QB_PG3_ORG!F53&lt;&gt;"",QB_PG3_ORG!F53,"")</f>
        <v/>
      </c>
      <c r="C166" s="152"/>
      <c r="D166" s="152" t="str">
        <f>IF(QB_PG3_ORG!L53&lt;&gt;"",QB_PG3_ORG!L53,"")</f>
        <v/>
      </c>
      <c r="E166" s="153" t="str">
        <f>IF(QB_PG3_ORG!K53&lt;&gt;"",QB_PG3_ORG!K53,"")</f>
        <v/>
      </c>
      <c r="G166" s="160" t="str">
        <f t="shared" si="4"/>
        <v/>
      </c>
      <c r="H166" s="53">
        <f t="shared" si="5"/>
        <v>0</v>
      </c>
    </row>
    <row r="167" spans="1:8" x14ac:dyDescent="0.25">
      <c r="A167" s="151" t="str">
        <f>IF(QB_PG3_ORG!B54&lt;&gt;"",QB_PG3_ORG!B54,IF(QB_PG3_ORG!C54&lt;&gt;"",CONCATENATE(QB_PG3_ORG!$B$6,QB_PG3_ORG!C54),IF(QB_PG3_ORG!D54&lt;&gt;"",CONCATENATE(QB_PG3_ORG!$B$6,QB_PG3_ORG!$B$7,QB_PG3_ORG!D54),CONCATENATE(QB_PG3_ORG!$B$6,QB_PG3_ORG!$B$7,QB_PG3_ORG!$B$8,QB_PG3_ORG!E54))))</f>
        <v xml:space="preserve">                          </v>
      </c>
      <c r="B167" s="152" t="str">
        <f>IF(QB_PG3_ORG!F54&lt;&gt;"",QB_PG3_ORG!F54,"")</f>
        <v/>
      </c>
      <c r="C167" s="152"/>
      <c r="D167" s="152" t="str">
        <f>IF(QB_PG3_ORG!L54&lt;&gt;"",QB_PG3_ORG!L54,"")</f>
        <v/>
      </c>
      <c r="E167" s="153" t="str">
        <f>IF(QB_PG3_ORG!K54&lt;&gt;"",QB_PG3_ORG!K54,"")</f>
        <v/>
      </c>
      <c r="G167" s="160" t="str">
        <f t="shared" si="4"/>
        <v/>
      </c>
      <c r="H167" s="53">
        <f t="shared" si="5"/>
        <v>0</v>
      </c>
    </row>
    <row r="168" spans="1:8" x14ac:dyDescent="0.25">
      <c r="A168" s="151" t="str">
        <f>IF(QB_PG3_ORG!B55&lt;&gt;"",QB_PG3_ORG!B55,IF(QB_PG3_ORG!C55&lt;&gt;"",CONCATENATE(QB_PG3_ORG!$B$6,QB_PG3_ORG!C55),IF(QB_PG3_ORG!D55&lt;&gt;"",CONCATENATE(QB_PG3_ORG!$B$6,QB_PG3_ORG!$B$7,QB_PG3_ORG!D55),CONCATENATE(QB_PG3_ORG!$B$6,QB_PG3_ORG!$B$7,QB_PG3_ORG!$B$8,QB_PG3_ORG!E55))))</f>
        <v xml:space="preserve">                          </v>
      </c>
      <c r="B168" s="152" t="str">
        <f>IF(QB_PG3_ORG!F55&lt;&gt;"",QB_PG3_ORG!F55,"")</f>
        <v/>
      </c>
      <c r="C168" s="152"/>
      <c r="D168" s="152" t="str">
        <f>IF(QB_PG3_ORG!L55&lt;&gt;"",QB_PG3_ORG!L55,"")</f>
        <v/>
      </c>
      <c r="E168" s="153" t="str">
        <f>IF(QB_PG3_ORG!K55&lt;&gt;"",QB_PG3_ORG!K55,"")</f>
        <v/>
      </c>
      <c r="G168" s="160" t="str">
        <f t="shared" si="4"/>
        <v/>
      </c>
      <c r="H168" s="53">
        <f t="shared" si="5"/>
        <v>0</v>
      </c>
    </row>
    <row r="169" spans="1:8" x14ac:dyDescent="0.25">
      <c r="A169" s="151" t="str">
        <f>IF(QB_PG3_ORG!B56&lt;&gt;"",QB_PG3_ORG!B56,IF(QB_PG3_ORG!C56&lt;&gt;"",CONCATENATE(QB_PG3_ORG!$B$6,QB_PG3_ORG!C56),IF(QB_PG3_ORG!D56&lt;&gt;"",CONCATENATE(QB_PG3_ORG!$B$6,QB_PG3_ORG!$B$7,QB_PG3_ORG!D56),CONCATENATE(QB_PG3_ORG!$B$6,QB_PG3_ORG!$B$7,QB_PG3_ORG!$B$8,QB_PG3_ORG!E56))))</f>
        <v xml:space="preserve">                          </v>
      </c>
      <c r="B169" s="152" t="str">
        <f>IF(QB_PG3_ORG!F56&lt;&gt;"",QB_PG3_ORG!F56,"")</f>
        <v/>
      </c>
      <c r="C169" s="152"/>
      <c r="D169" s="152" t="str">
        <f>IF(QB_PG3_ORG!L56&lt;&gt;"",QB_PG3_ORG!L56,"")</f>
        <v/>
      </c>
      <c r="E169" s="153" t="str">
        <f>IF(QB_PG3_ORG!K56&lt;&gt;"",QB_PG3_ORG!K56,"")</f>
        <v/>
      </c>
      <c r="G169" s="160" t="str">
        <f t="shared" si="4"/>
        <v/>
      </c>
      <c r="H169" s="53">
        <f t="shared" si="5"/>
        <v>0</v>
      </c>
    </row>
    <row r="170" spans="1:8" x14ac:dyDescent="0.25">
      <c r="A170" s="151" t="str">
        <f>IF(QB_PG3_ORG!B57&lt;&gt;"",QB_PG3_ORG!B57,IF(QB_PG3_ORG!C57&lt;&gt;"",CONCATENATE(QB_PG3_ORG!$B$6,QB_PG3_ORG!C57),IF(QB_PG3_ORG!D57&lt;&gt;"",CONCATENATE(QB_PG3_ORG!$B$6,QB_PG3_ORG!$B$7,QB_PG3_ORG!D57),CONCATENATE(QB_PG3_ORG!$B$6,QB_PG3_ORG!$B$7,QB_PG3_ORG!$B$8,QB_PG3_ORG!E57))))</f>
        <v xml:space="preserve">                          </v>
      </c>
      <c r="B170" s="152" t="str">
        <f>IF(QB_PG3_ORG!F57&lt;&gt;"",QB_PG3_ORG!F57,"")</f>
        <v/>
      </c>
      <c r="C170" s="152"/>
      <c r="D170" s="152" t="str">
        <f>IF(QB_PG3_ORG!L57&lt;&gt;"",QB_PG3_ORG!L57,"")</f>
        <v/>
      </c>
      <c r="E170" s="153" t="str">
        <f>IF(QB_PG3_ORG!K57&lt;&gt;"",QB_PG3_ORG!K57,"")</f>
        <v/>
      </c>
      <c r="G170" s="160" t="str">
        <f t="shared" si="4"/>
        <v/>
      </c>
      <c r="H170" s="53">
        <f t="shared" si="5"/>
        <v>0</v>
      </c>
    </row>
    <row r="171" spans="1:8" x14ac:dyDescent="0.25">
      <c r="A171" s="151" t="str">
        <f>IF(QB_PG3_ORG!B58&lt;&gt;"",QB_PG3_ORG!B58,IF(QB_PG3_ORG!C58&lt;&gt;"",CONCATENATE(QB_PG3_ORG!$B$6,QB_PG3_ORG!C58),IF(QB_PG3_ORG!D58&lt;&gt;"",CONCATENATE(QB_PG3_ORG!$B$6,QB_PG3_ORG!$B$7,QB_PG3_ORG!D58),CONCATENATE(QB_PG3_ORG!$B$6,QB_PG3_ORG!$B$7,QB_PG3_ORG!$B$8,QB_PG3_ORG!E58))))</f>
        <v xml:space="preserve">                          </v>
      </c>
      <c r="B171" s="152" t="str">
        <f>IF(QB_PG3_ORG!F58&lt;&gt;"",QB_PG3_ORG!F58,"")</f>
        <v/>
      </c>
      <c r="C171" s="152"/>
      <c r="D171" s="152" t="str">
        <f>IF(QB_PG3_ORG!L58&lt;&gt;"",QB_PG3_ORG!L58,"")</f>
        <v/>
      </c>
      <c r="E171" s="153" t="str">
        <f>IF(QB_PG3_ORG!K58&lt;&gt;"",QB_PG3_ORG!K58,"")</f>
        <v/>
      </c>
      <c r="G171" s="160" t="str">
        <f t="shared" si="4"/>
        <v/>
      </c>
      <c r="H171" s="53">
        <f t="shared" si="5"/>
        <v>0</v>
      </c>
    </row>
    <row r="172" spans="1:8" x14ac:dyDescent="0.25">
      <c r="A172" s="151" t="str">
        <f>IF(QB_PG3_ORG!B59&lt;&gt;"",QB_PG3_ORG!B59,IF(QB_PG3_ORG!C59&lt;&gt;"",CONCATENATE(QB_PG3_ORG!$B$6,QB_PG3_ORG!C59),IF(QB_PG3_ORG!D59&lt;&gt;"",CONCATENATE(QB_PG3_ORG!$B$6,QB_PG3_ORG!$B$7,QB_PG3_ORG!D59),CONCATENATE(QB_PG3_ORG!$B$6,QB_PG3_ORG!$B$7,QB_PG3_ORG!$B$8,QB_PG3_ORG!E59))))</f>
        <v xml:space="preserve">                          </v>
      </c>
      <c r="B172" s="152" t="str">
        <f>IF(QB_PG3_ORG!F59&lt;&gt;"",QB_PG3_ORG!F59,"")</f>
        <v/>
      </c>
      <c r="C172" s="152"/>
      <c r="D172" s="152" t="str">
        <f>IF(QB_PG3_ORG!L59&lt;&gt;"",QB_PG3_ORG!L59,"")</f>
        <v/>
      </c>
      <c r="E172" s="153" t="str">
        <f>IF(QB_PG3_ORG!K59&lt;&gt;"",QB_PG3_ORG!K59,"")</f>
        <v/>
      </c>
      <c r="G172" s="160" t="str">
        <f t="shared" si="4"/>
        <v/>
      </c>
      <c r="H172" s="53">
        <f t="shared" si="5"/>
        <v>0</v>
      </c>
    </row>
    <row r="173" spans="1:8" x14ac:dyDescent="0.25">
      <c r="A173" s="151" t="str">
        <f>IF(QB_PG3_ORG!B60&lt;&gt;"",QB_PG3_ORG!B60,IF(QB_PG3_ORG!C60&lt;&gt;"",CONCATENATE(QB_PG3_ORG!$B$6,QB_PG3_ORG!C60),IF(QB_PG3_ORG!D60&lt;&gt;"",CONCATENATE(QB_PG3_ORG!$B$6,QB_PG3_ORG!$B$7,QB_PG3_ORG!D60),CONCATENATE(QB_PG3_ORG!$B$6,QB_PG3_ORG!$B$7,QB_PG3_ORG!$B$8,QB_PG3_ORG!E60))))</f>
        <v xml:space="preserve">                          </v>
      </c>
      <c r="B173" s="152" t="str">
        <f>IF(QB_PG3_ORG!F60&lt;&gt;"",QB_PG3_ORG!F60,"")</f>
        <v/>
      </c>
      <c r="C173" s="152"/>
      <c r="D173" s="152" t="str">
        <f>IF(QB_PG3_ORG!L60&lt;&gt;"",QB_PG3_ORG!L60,"")</f>
        <v/>
      </c>
      <c r="E173" s="153" t="str">
        <f>IF(QB_PG3_ORG!K60&lt;&gt;"",QB_PG3_ORG!K60,"")</f>
        <v/>
      </c>
      <c r="G173" s="160" t="str">
        <f t="shared" si="4"/>
        <v/>
      </c>
      <c r="H173" s="53">
        <f t="shared" si="5"/>
        <v>0</v>
      </c>
    </row>
    <row r="174" spans="1:8" x14ac:dyDescent="0.25">
      <c r="A174" s="151" t="str">
        <f>IF(QB_PG3_ORG!B61&lt;&gt;"",QB_PG3_ORG!B61,IF(QB_PG3_ORG!C61&lt;&gt;"",CONCATENATE(QB_PG3_ORG!$B$6,QB_PG3_ORG!C61),IF(QB_PG3_ORG!D61&lt;&gt;"",CONCATENATE(QB_PG3_ORG!$B$6,QB_PG3_ORG!$B$7,QB_PG3_ORG!D61),CONCATENATE(QB_PG3_ORG!$B$6,QB_PG3_ORG!$B$7,QB_PG3_ORG!$B$8,QB_PG3_ORG!E61))))</f>
        <v xml:space="preserve">                          </v>
      </c>
      <c r="B174" s="152" t="str">
        <f>IF(QB_PG3_ORG!F61&lt;&gt;"",QB_PG3_ORG!F61,"")</f>
        <v/>
      </c>
      <c r="C174" s="152"/>
      <c r="D174" s="152" t="str">
        <f>IF(QB_PG3_ORG!L61&lt;&gt;"",QB_PG3_ORG!L61,"")</f>
        <v/>
      </c>
      <c r="E174" s="153" t="str">
        <f>IF(QB_PG3_ORG!K61&lt;&gt;"",QB_PG3_ORG!K61,"")</f>
        <v/>
      </c>
      <c r="G174" s="160" t="str">
        <f t="shared" si="4"/>
        <v/>
      </c>
      <c r="H174" s="53">
        <f t="shared" si="5"/>
        <v>0</v>
      </c>
    </row>
    <row r="175" spans="1:8" x14ac:dyDescent="0.25">
      <c r="A175" s="151" t="str">
        <f>IF(QB_PG3_ORG!B62&lt;&gt;"",QB_PG3_ORG!B62,IF(QB_PG3_ORG!C62&lt;&gt;"",CONCATENATE(QB_PG3_ORG!$B$6,QB_PG3_ORG!C62),IF(QB_PG3_ORG!D62&lt;&gt;"",CONCATENATE(QB_PG3_ORG!$B$6,QB_PG3_ORG!$B$7,QB_PG3_ORG!D62),CONCATENATE(QB_PG3_ORG!$B$6,QB_PG3_ORG!$B$7,QB_PG3_ORG!$B$8,QB_PG3_ORG!E62))))</f>
        <v xml:space="preserve">                          </v>
      </c>
      <c r="B175" s="152" t="str">
        <f>IF(QB_PG3_ORG!F62&lt;&gt;"",QB_PG3_ORG!F62,"")</f>
        <v/>
      </c>
      <c r="C175" s="152"/>
      <c r="D175" s="152" t="str">
        <f>IF(QB_PG3_ORG!L62&lt;&gt;"",QB_PG3_ORG!L62,"")</f>
        <v/>
      </c>
      <c r="E175" s="153" t="str">
        <f>IF(QB_PG3_ORG!K62&lt;&gt;"",QB_PG3_ORG!K62,"")</f>
        <v/>
      </c>
      <c r="G175" s="160" t="str">
        <f t="shared" si="4"/>
        <v/>
      </c>
      <c r="H175" s="53">
        <f t="shared" si="5"/>
        <v>0</v>
      </c>
    </row>
    <row r="176" spans="1:8" x14ac:dyDescent="0.25">
      <c r="A176" s="151" t="str">
        <f>IF(QB_PG3_ORG!B63&lt;&gt;"",QB_PG3_ORG!B63,IF(QB_PG3_ORG!C63&lt;&gt;"",CONCATENATE(QB_PG3_ORG!$B$6,QB_PG3_ORG!C63),IF(QB_PG3_ORG!D63&lt;&gt;"",CONCATENATE(QB_PG3_ORG!$B$6,QB_PG3_ORG!$B$7,QB_PG3_ORG!D63),CONCATENATE(QB_PG3_ORG!$B$6,QB_PG3_ORG!$B$7,QB_PG3_ORG!$B$8,QB_PG3_ORG!E63))))</f>
        <v xml:space="preserve">                          </v>
      </c>
      <c r="B176" s="152" t="str">
        <f>IF(QB_PG3_ORG!F63&lt;&gt;"",QB_PG3_ORG!F63,"")</f>
        <v/>
      </c>
      <c r="C176" s="152"/>
      <c r="D176" s="152" t="str">
        <f>IF(QB_PG3_ORG!L63&lt;&gt;"",QB_PG3_ORG!L63,"")</f>
        <v/>
      </c>
      <c r="E176" s="153" t="str">
        <f>IF(QB_PG3_ORG!K63&lt;&gt;"",QB_PG3_ORG!K63,"")</f>
        <v/>
      </c>
      <c r="G176" s="160" t="str">
        <f t="shared" si="4"/>
        <v/>
      </c>
      <c r="H176" s="53">
        <f t="shared" si="5"/>
        <v>0</v>
      </c>
    </row>
    <row r="177" spans="1:8" x14ac:dyDescent="0.25">
      <c r="A177" s="151" t="str">
        <f>IF(QB_PG3_ORG!B64&lt;&gt;"",QB_PG3_ORG!B64,IF(QB_PG3_ORG!C64&lt;&gt;"",CONCATENATE(QB_PG3_ORG!$B$6,QB_PG3_ORG!C64),IF(QB_PG3_ORG!D64&lt;&gt;"",CONCATENATE(QB_PG3_ORG!$B$6,QB_PG3_ORG!$B$7,QB_PG3_ORG!D64),CONCATENATE(QB_PG3_ORG!$B$6,QB_PG3_ORG!$B$7,QB_PG3_ORG!$B$8,QB_PG3_ORG!E64))))</f>
        <v xml:space="preserve">                          </v>
      </c>
      <c r="B177" s="152" t="str">
        <f>IF(QB_PG3_ORG!F64&lt;&gt;"",QB_PG3_ORG!F64,"")</f>
        <v/>
      </c>
      <c r="C177" s="152"/>
      <c r="D177" s="152" t="str">
        <f>IF(QB_PG3_ORG!L64&lt;&gt;"",QB_PG3_ORG!L64,"")</f>
        <v/>
      </c>
      <c r="E177" s="153" t="str">
        <f>IF(QB_PG3_ORG!K64&lt;&gt;"",QB_PG3_ORG!K64,"")</f>
        <v/>
      </c>
      <c r="G177" s="160" t="str">
        <f t="shared" si="4"/>
        <v/>
      </c>
      <c r="H177" s="53">
        <f t="shared" si="5"/>
        <v>0</v>
      </c>
    </row>
    <row r="178" spans="1:8" x14ac:dyDescent="0.25">
      <c r="A178" s="151" t="str">
        <f>IF(QB_PG3_ORG!B65&lt;&gt;"",QB_PG3_ORG!B65,IF(QB_PG3_ORG!C65&lt;&gt;"",CONCATENATE(QB_PG3_ORG!$B$6,QB_PG3_ORG!C65),IF(QB_PG3_ORG!D65&lt;&gt;"",CONCATENATE(QB_PG3_ORG!$B$6,QB_PG3_ORG!$B$7,QB_PG3_ORG!D65),CONCATENATE(QB_PG3_ORG!$B$6,QB_PG3_ORG!$B$7,QB_PG3_ORG!$B$8,QB_PG3_ORG!E65))))</f>
        <v xml:space="preserve">                          </v>
      </c>
      <c r="B178" s="152" t="str">
        <f>IF(QB_PG3_ORG!F65&lt;&gt;"",QB_PG3_ORG!F65,"")</f>
        <v/>
      </c>
      <c r="C178" s="152"/>
      <c r="D178" s="152" t="str">
        <f>IF(QB_PG3_ORG!L65&lt;&gt;"",QB_PG3_ORG!L65,"")</f>
        <v/>
      </c>
      <c r="E178" s="153" t="str">
        <f>IF(QB_PG3_ORG!K65&lt;&gt;"",QB_PG3_ORG!K65,"")</f>
        <v/>
      </c>
      <c r="G178" s="160" t="str">
        <f t="shared" si="4"/>
        <v/>
      </c>
      <c r="H178" s="53">
        <f t="shared" si="5"/>
        <v>0</v>
      </c>
    </row>
    <row r="179" spans="1:8" x14ac:dyDescent="0.25">
      <c r="A179" s="151" t="str">
        <f>IF(QB_PG3_ORG!B66&lt;&gt;"",QB_PG3_ORG!B66,IF(QB_PG3_ORG!C66&lt;&gt;"",CONCATENATE(QB_PG3_ORG!$B$6,QB_PG3_ORG!C66),IF(QB_PG3_ORG!D66&lt;&gt;"",CONCATENATE(QB_PG3_ORG!$B$6,QB_PG3_ORG!$B$7,QB_PG3_ORG!D66),CONCATENATE(QB_PG3_ORG!$B$6,QB_PG3_ORG!$B$7,QB_PG3_ORG!$B$8,QB_PG3_ORG!E66))))</f>
        <v xml:space="preserve">                          </v>
      </c>
      <c r="B179" s="152" t="str">
        <f>IF(QB_PG3_ORG!F66&lt;&gt;"",QB_PG3_ORG!F66,"")</f>
        <v/>
      </c>
      <c r="C179" s="152"/>
      <c r="D179" s="152" t="str">
        <f>IF(QB_PG3_ORG!L66&lt;&gt;"",QB_PG3_ORG!L66,"")</f>
        <v/>
      </c>
      <c r="E179" s="153" t="str">
        <f>IF(QB_PG3_ORG!K66&lt;&gt;"",QB_PG3_ORG!K66,"")</f>
        <v/>
      </c>
      <c r="G179" s="160" t="str">
        <f t="shared" si="4"/>
        <v/>
      </c>
      <c r="H179" s="53">
        <f t="shared" si="5"/>
        <v>0</v>
      </c>
    </row>
    <row r="180" spans="1:8" x14ac:dyDescent="0.25">
      <c r="A180" s="151" t="str">
        <f>IF(QB_PG3_ORG!B67&lt;&gt;"",QB_PG3_ORG!B67,IF(QB_PG3_ORG!C67&lt;&gt;"",CONCATENATE(QB_PG3_ORG!$B$6,QB_PG3_ORG!C67),IF(QB_PG3_ORG!D67&lt;&gt;"",CONCATENATE(QB_PG3_ORG!$B$6,QB_PG3_ORG!$B$7,QB_PG3_ORG!D67),CONCATENATE(QB_PG3_ORG!$B$6,QB_PG3_ORG!$B$7,QB_PG3_ORG!$B$8,QB_PG3_ORG!E67))))</f>
        <v xml:space="preserve">                          </v>
      </c>
      <c r="B180" s="152" t="str">
        <f>IF(QB_PG3_ORG!F67&lt;&gt;"",QB_PG3_ORG!F67,"")</f>
        <v/>
      </c>
      <c r="C180" s="152"/>
      <c r="D180" s="152" t="str">
        <f>IF(QB_PG3_ORG!L67&lt;&gt;"",QB_PG3_ORG!L67,"")</f>
        <v/>
      </c>
      <c r="E180" s="153" t="str">
        <f>IF(QB_PG3_ORG!K67&lt;&gt;"",QB_PG3_ORG!K67,"")</f>
        <v/>
      </c>
      <c r="G180" s="160" t="str">
        <f t="shared" si="4"/>
        <v/>
      </c>
      <c r="H180" s="53">
        <f t="shared" si="5"/>
        <v>0</v>
      </c>
    </row>
    <row r="181" spans="1:8" x14ac:dyDescent="0.25">
      <c r="A181" s="151" t="str">
        <f>IF(QB_PG3_ORG!B68&lt;&gt;"",QB_PG3_ORG!B68,IF(QB_PG3_ORG!C68&lt;&gt;"",CONCATENATE(QB_PG3_ORG!$B$6,QB_PG3_ORG!C68),IF(QB_PG3_ORG!D68&lt;&gt;"",CONCATENATE(QB_PG3_ORG!$B$6,QB_PG3_ORG!$B$7,QB_PG3_ORG!D68),CONCATENATE(QB_PG3_ORG!$B$6,QB_PG3_ORG!$B$7,QB_PG3_ORG!$B$8,QB_PG3_ORG!E68))))</f>
        <v xml:space="preserve">                          </v>
      </c>
      <c r="B181" s="152" t="str">
        <f>IF(QB_PG3_ORG!F68&lt;&gt;"",QB_PG3_ORG!F68,"")</f>
        <v/>
      </c>
      <c r="C181" s="152"/>
      <c r="D181" s="152" t="str">
        <f>IF(QB_PG3_ORG!L68&lt;&gt;"",QB_PG3_ORG!L68,"")</f>
        <v/>
      </c>
      <c r="E181" s="153" t="str">
        <f>IF(QB_PG3_ORG!K68&lt;&gt;"",QB_PG3_ORG!K68,"")</f>
        <v/>
      </c>
      <c r="G181" s="160" t="str">
        <f t="shared" si="4"/>
        <v/>
      </c>
      <c r="H181" s="53">
        <f t="shared" si="5"/>
        <v>0</v>
      </c>
    </row>
    <row r="182" spans="1:8" x14ac:dyDescent="0.25">
      <c r="A182" s="151" t="str">
        <f>IF(QB_PG3_ORG!B69&lt;&gt;"",QB_PG3_ORG!B69,IF(QB_PG3_ORG!C69&lt;&gt;"",CONCATENATE(QB_PG3_ORG!$B$6,QB_PG3_ORG!C69),IF(QB_PG3_ORG!D69&lt;&gt;"",CONCATENATE(QB_PG3_ORG!$B$6,QB_PG3_ORG!$B$7,QB_PG3_ORG!D69),CONCATENATE(QB_PG3_ORG!$B$6,QB_PG3_ORG!$B$7,QB_PG3_ORG!$B$8,QB_PG3_ORG!E69))))</f>
        <v xml:space="preserve">                          </v>
      </c>
      <c r="B182" s="152" t="str">
        <f>IF(QB_PG3_ORG!F69&lt;&gt;"",QB_PG3_ORG!F69,"")</f>
        <v/>
      </c>
      <c r="C182" s="152"/>
      <c r="D182" s="152" t="str">
        <f>IF(QB_PG3_ORG!L69&lt;&gt;"",QB_PG3_ORG!L69,"")</f>
        <v/>
      </c>
      <c r="E182" s="153" t="str">
        <f>IF(QB_PG3_ORG!K69&lt;&gt;"",QB_PG3_ORG!K69,"")</f>
        <v/>
      </c>
      <c r="G182" s="160" t="str">
        <f t="shared" si="4"/>
        <v/>
      </c>
      <c r="H182" s="53">
        <f t="shared" si="5"/>
        <v>0</v>
      </c>
    </row>
    <row r="183" spans="1:8" x14ac:dyDescent="0.25">
      <c r="A183" s="151" t="str">
        <f>IF(QB_PG3_ORG!B70&lt;&gt;"",QB_PG3_ORG!B70,IF(QB_PG3_ORG!C70&lt;&gt;"",CONCATENATE(QB_PG3_ORG!$B$6,QB_PG3_ORG!C70),IF(QB_PG3_ORG!D70&lt;&gt;"",CONCATENATE(QB_PG3_ORG!$B$6,QB_PG3_ORG!$B$7,QB_PG3_ORG!D70),CONCATENATE(QB_PG3_ORG!$B$6,QB_PG3_ORG!$B$7,QB_PG3_ORG!$B$8,QB_PG3_ORG!E70))))</f>
        <v xml:space="preserve">                          </v>
      </c>
      <c r="B183" s="152" t="str">
        <f>IF(QB_PG3_ORG!F70&lt;&gt;"",QB_PG3_ORG!F70,"")</f>
        <v/>
      </c>
      <c r="C183" s="152"/>
      <c r="D183" s="152" t="str">
        <f>IF(QB_PG3_ORG!L70&lt;&gt;"",QB_PG3_ORG!L70,"")</f>
        <v/>
      </c>
      <c r="E183" s="153" t="str">
        <f>IF(QB_PG3_ORG!K70&lt;&gt;"",QB_PG3_ORG!K70,"")</f>
        <v/>
      </c>
      <c r="G183" s="160" t="str">
        <f t="shared" si="4"/>
        <v/>
      </c>
      <c r="H183" s="53">
        <f t="shared" si="5"/>
        <v>0</v>
      </c>
    </row>
    <row r="184" spans="1:8" x14ac:dyDescent="0.25">
      <c r="A184" s="151" t="str">
        <f>IF(QB_PG3_ORG!B71&lt;&gt;"",QB_PG3_ORG!B71,IF(QB_PG3_ORG!C71&lt;&gt;"",CONCATENATE(QB_PG3_ORG!$B$6,QB_PG3_ORG!C71),IF(QB_PG3_ORG!D71&lt;&gt;"",CONCATENATE(QB_PG3_ORG!$B$6,QB_PG3_ORG!$B$7,QB_PG3_ORG!D71),CONCATENATE(QB_PG3_ORG!$B$6,QB_PG3_ORG!$B$7,QB_PG3_ORG!$B$8,QB_PG3_ORG!E71))))</f>
        <v xml:space="preserve">                          </v>
      </c>
      <c r="B184" s="152" t="str">
        <f>IF(QB_PG3_ORG!F71&lt;&gt;"",QB_PG3_ORG!F71,"")</f>
        <v/>
      </c>
      <c r="C184" s="152"/>
      <c r="D184" s="152" t="str">
        <f>IF(QB_PG3_ORG!L71&lt;&gt;"",QB_PG3_ORG!L71,"")</f>
        <v/>
      </c>
      <c r="E184" s="153" t="str">
        <f>IF(QB_PG3_ORG!K71&lt;&gt;"",QB_PG3_ORG!K71,"")</f>
        <v/>
      </c>
      <c r="G184" s="160" t="str">
        <f t="shared" si="4"/>
        <v/>
      </c>
      <c r="H184" s="53">
        <f t="shared" si="5"/>
        <v>0</v>
      </c>
    </row>
    <row r="185" spans="1:8" x14ac:dyDescent="0.25">
      <c r="A185" s="151" t="str">
        <f>IF(QB_PG3_ORG!B72&lt;&gt;"",QB_PG3_ORG!B72,IF(QB_PG3_ORG!C72&lt;&gt;"",CONCATENATE(QB_PG3_ORG!$B$6,QB_PG3_ORG!C72),IF(QB_PG3_ORG!D72&lt;&gt;"",CONCATENATE(QB_PG3_ORG!$B$6,QB_PG3_ORG!$B$7,QB_PG3_ORG!D72),CONCATENATE(QB_PG3_ORG!$B$6,QB_PG3_ORG!$B$7,QB_PG3_ORG!$B$8,QB_PG3_ORG!E72))))</f>
        <v xml:space="preserve">                          </v>
      </c>
      <c r="B185" s="152" t="str">
        <f>IF(QB_PG3_ORG!F72&lt;&gt;"",QB_PG3_ORG!F72,"")</f>
        <v/>
      </c>
      <c r="C185" s="152"/>
      <c r="D185" s="152" t="str">
        <f>IF(QB_PG3_ORG!L72&lt;&gt;"",QB_PG3_ORG!L72,"")</f>
        <v/>
      </c>
      <c r="E185" s="153" t="str">
        <f>IF(QB_PG3_ORG!K72&lt;&gt;"",QB_PG3_ORG!K72,"")</f>
        <v/>
      </c>
      <c r="G185" s="160" t="str">
        <f t="shared" si="4"/>
        <v/>
      </c>
      <c r="H185" s="53">
        <f t="shared" si="5"/>
        <v>0</v>
      </c>
    </row>
    <row r="186" spans="1:8" x14ac:dyDescent="0.25">
      <c r="A186" s="151" t="str">
        <f>IF(QB_PG3_ORG!B73&lt;&gt;"",QB_PG3_ORG!B73,IF(QB_PG3_ORG!C73&lt;&gt;"",CONCATENATE(QB_PG3_ORG!$B$6,QB_PG3_ORG!C73),IF(QB_PG3_ORG!D73&lt;&gt;"",CONCATENATE(QB_PG3_ORG!$B$6,QB_PG3_ORG!$B$7,QB_PG3_ORG!D73),CONCATENATE(QB_PG3_ORG!$B$6,QB_PG3_ORG!$B$7,QB_PG3_ORG!$B$8,QB_PG3_ORG!E73))))</f>
        <v xml:space="preserve">                          </v>
      </c>
      <c r="B186" s="152" t="str">
        <f>IF(QB_PG3_ORG!F73&lt;&gt;"",QB_PG3_ORG!F73,"")</f>
        <v/>
      </c>
      <c r="C186" s="152"/>
      <c r="D186" s="152" t="str">
        <f>IF(QB_PG3_ORG!L73&lt;&gt;"",QB_PG3_ORG!L73,"")</f>
        <v/>
      </c>
      <c r="E186" s="153" t="str">
        <f>IF(QB_PG3_ORG!K73&lt;&gt;"",QB_PG3_ORG!K73,"")</f>
        <v/>
      </c>
      <c r="G186" s="160" t="str">
        <f t="shared" si="4"/>
        <v/>
      </c>
      <c r="H186" s="53">
        <f t="shared" si="5"/>
        <v>0</v>
      </c>
    </row>
    <row r="187" spans="1:8" x14ac:dyDescent="0.25">
      <c r="A187" s="151" t="str">
        <f>IF(QB_PG3_ORG!B74&lt;&gt;"",QB_PG3_ORG!B74,IF(QB_PG3_ORG!C74&lt;&gt;"",CONCATENATE(QB_PG3_ORG!$B$6,QB_PG3_ORG!C74),IF(QB_PG3_ORG!D74&lt;&gt;"",CONCATENATE(QB_PG3_ORG!$B$6,QB_PG3_ORG!$B$7,QB_PG3_ORG!D74),CONCATENATE(QB_PG3_ORG!$B$6,QB_PG3_ORG!$B$7,QB_PG3_ORG!$B$8,QB_PG3_ORG!E74))))</f>
        <v xml:space="preserve">                          </v>
      </c>
      <c r="B187" s="152" t="str">
        <f>IF(QB_PG3_ORG!F74&lt;&gt;"",QB_PG3_ORG!F74,"")</f>
        <v/>
      </c>
      <c r="C187" s="152"/>
      <c r="D187" s="152" t="str">
        <f>IF(QB_PG3_ORG!L74&lt;&gt;"",QB_PG3_ORG!L74,"")</f>
        <v/>
      </c>
      <c r="E187" s="153" t="str">
        <f>IF(QB_PG3_ORG!K74&lt;&gt;"",QB_PG3_ORG!K74,"")</f>
        <v/>
      </c>
      <c r="G187" s="160" t="str">
        <f t="shared" si="4"/>
        <v/>
      </c>
      <c r="H187" s="53">
        <f t="shared" si="5"/>
        <v>0</v>
      </c>
    </row>
    <row r="188" spans="1:8" x14ac:dyDescent="0.25">
      <c r="A188" s="151" t="str">
        <f>IF(QB_PG3_ORG!B75&lt;&gt;"",QB_PG3_ORG!B75,IF(QB_PG3_ORG!C75&lt;&gt;"",CONCATENATE(QB_PG3_ORG!$B$6,QB_PG3_ORG!C75),IF(QB_PG3_ORG!D75&lt;&gt;"",CONCATENATE(QB_PG3_ORG!$B$6,QB_PG3_ORG!$B$7,QB_PG3_ORG!D75),CONCATENATE(QB_PG3_ORG!$B$6,QB_PG3_ORG!$B$7,QB_PG3_ORG!$B$8,QB_PG3_ORG!E75))))</f>
        <v xml:space="preserve">                          </v>
      </c>
      <c r="B188" s="152" t="str">
        <f>IF(QB_PG3_ORG!F75&lt;&gt;"",QB_PG3_ORG!F75,"")</f>
        <v/>
      </c>
      <c r="C188" s="152"/>
      <c r="D188" s="152" t="str">
        <f>IF(QB_PG3_ORG!L75&lt;&gt;"",QB_PG3_ORG!L75,"")</f>
        <v/>
      </c>
      <c r="E188" s="153" t="str">
        <f>IF(QB_PG3_ORG!K75&lt;&gt;"",QB_PG3_ORG!K75,"")</f>
        <v/>
      </c>
      <c r="G188" s="160" t="str">
        <f t="shared" si="4"/>
        <v/>
      </c>
      <c r="H188" s="53">
        <f t="shared" si="5"/>
        <v>0</v>
      </c>
    </row>
    <row r="189" spans="1:8" x14ac:dyDescent="0.25">
      <c r="A189" s="151" t="str">
        <f>IF(QB_PG3_ORG!B76&lt;&gt;"",QB_PG3_ORG!B76,IF(QB_PG3_ORG!C76&lt;&gt;"",CONCATENATE(QB_PG3_ORG!$B$6,QB_PG3_ORG!C76),IF(QB_PG3_ORG!D76&lt;&gt;"",CONCATENATE(QB_PG3_ORG!$B$6,QB_PG3_ORG!$B$7,QB_PG3_ORG!D76),CONCATENATE(QB_PG3_ORG!$B$6,QB_PG3_ORG!$B$7,QB_PG3_ORG!$B$8,QB_PG3_ORG!E76))))</f>
        <v xml:space="preserve">                          </v>
      </c>
      <c r="B189" s="152" t="str">
        <f>IF(QB_PG3_ORG!F76&lt;&gt;"",QB_PG3_ORG!F76,"")</f>
        <v/>
      </c>
      <c r="C189" s="152"/>
      <c r="D189" s="152" t="str">
        <f>IF(QB_PG3_ORG!L76&lt;&gt;"",QB_PG3_ORG!L76,"")</f>
        <v/>
      </c>
      <c r="E189" s="153" t="str">
        <f>IF(QB_PG3_ORG!K76&lt;&gt;"",QB_PG3_ORG!K76,"")</f>
        <v/>
      </c>
      <c r="G189" s="160" t="str">
        <f t="shared" si="4"/>
        <v/>
      </c>
      <c r="H189" s="53">
        <f t="shared" si="5"/>
        <v>0</v>
      </c>
    </row>
    <row r="190" spans="1:8" x14ac:dyDescent="0.25">
      <c r="A190" s="154" t="str">
        <f>IF(QB_PG3_ORG!B77&lt;&gt;"",QB_PG3_ORG!B77,IF(QB_PG3_ORG!C77&lt;&gt;"",CONCATENATE(QB_PG3_ORG!$B$6,QB_PG3_ORG!C77),IF(QB_PG3_ORG!D77&lt;&gt;"",CONCATENATE(QB_PG3_ORG!$B$6,QB_PG3_ORG!$B$7,QB_PG3_ORG!D77),CONCATENATE(QB_PG3_ORG!$B$6,QB_PG3_ORG!$B$7,QB_PG3_ORG!$B$8,QB_PG3_ORG!E77))))</f>
        <v xml:space="preserve">                          </v>
      </c>
      <c r="B190" s="155" t="str">
        <f>IF(QB_PG3_ORG!F77&lt;&gt;"",QB_PG3_ORG!F77,"")</f>
        <v/>
      </c>
      <c r="C190" s="155"/>
      <c r="D190" s="155" t="str">
        <f>IF(QB_PG3_ORG!L77&lt;&gt;"",QB_PG3_ORG!L77,"")</f>
        <v/>
      </c>
      <c r="E190" s="156" t="str">
        <f>IF(QB_PG3_ORG!K77&lt;&gt;"",QB_PG3_ORG!K77,"")</f>
        <v/>
      </c>
      <c r="G190" s="161" t="str">
        <f t="shared" si="4"/>
        <v/>
      </c>
      <c r="H190" s="95">
        <f t="shared" si="5"/>
        <v>0</v>
      </c>
    </row>
    <row r="191" spans="1:8" ht="3" customHeight="1" x14ac:dyDescent="0.25">
      <c r="A191" s="137"/>
      <c r="B191" s="138"/>
      <c r="C191" s="138"/>
      <c r="D191" s="138"/>
      <c r="E191" s="140"/>
      <c r="G191" s="20"/>
      <c r="H191" s="20"/>
    </row>
    <row r="192" spans="1:8" ht="20.100000000000001" customHeight="1" x14ac:dyDescent="0.25"/>
    <row r="193" spans="1:12" ht="15.75" x14ac:dyDescent="0.25">
      <c r="A193" s="134" t="str">
        <f>IF(Generalità_ORG!D32="",Testi_CALC!E5,CONCATENATE("Voce della QB del PG 4: ",Generalità_ORG!D32))</f>
        <v>(PG non utilizzato)</v>
      </c>
      <c r="B193" s="135" t="s">
        <v>155</v>
      </c>
      <c r="C193" s="135" t="s">
        <v>157</v>
      </c>
      <c r="D193" s="135" t="s">
        <v>158</v>
      </c>
      <c r="E193" s="136" t="s">
        <v>156</v>
      </c>
      <c r="G193" s="2" t="s">
        <v>166</v>
      </c>
      <c r="H193" s="18" t="s">
        <v>167</v>
      </c>
    </row>
    <row r="194" spans="1:12" x14ac:dyDescent="0.25">
      <c r="A194" s="151" t="str">
        <f>IF(QB_PG4_ORG!B18&lt;&gt;"",QB_PG4_ORG!B18,IF(QB_PG4_ORG!C18&lt;&gt;"",CONCATENATE(QB_PG4_ORG!$B$6,QB_PG4_ORG!C18),IF(QB_PG4_ORG!D18&lt;&gt;"",CONCATENATE(QB_PG4_ORG!$B$6,QB_PG4_ORG!$B$7,QB_PG4_ORG!D18),CONCATENATE(QB_PG4_ORG!$B$6,QB_PG4_ORG!$B$7,QB_PG4_ORG!$B$8,QB_PG4_ORG!E18))))</f>
        <v xml:space="preserve">                          </v>
      </c>
      <c r="B194" s="152" t="str">
        <f>IF(QB_PG4_ORG!F18&lt;&gt;"",QB_PG4_ORG!F18,"")</f>
        <v/>
      </c>
      <c r="C194" s="152"/>
      <c r="D194" s="152" t="str">
        <f>IF(QB_PG4_ORG!L18&lt;&gt;"",QB_PG4_ORG!L18,"")</f>
        <v/>
      </c>
      <c r="E194" s="153" t="str">
        <f>IF(QB_PG4_ORG!K18&lt;&gt;"",QB_PG4_ORG!K18,"")</f>
        <v/>
      </c>
      <c r="G194" s="160" t="str">
        <f>IF(C194="","",IF(OR(C194="/",C194="\"),E194/2,E194))</f>
        <v/>
      </c>
      <c r="H194" s="53">
        <f>IF(D194&lt;&gt;"",1,0)</f>
        <v>0</v>
      </c>
    </row>
    <row r="195" spans="1:12" x14ac:dyDescent="0.25">
      <c r="A195" s="151" t="str">
        <f>IF(QB_PG4_ORG!B19&lt;&gt;"",QB_PG4_ORG!B19,IF(QB_PG4_ORG!C19&lt;&gt;"",CONCATENATE(QB_PG4_ORG!$B$6,QB_PG4_ORG!C19),IF(QB_PG4_ORG!D19&lt;&gt;"",CONCATENATE(QB_PG4_ORG!$B$6,QB_PG4_ORG!$B$7,QB_PG4_ORG!D19),CONCATENATE(QB_PG4_ORG!$B$6,QB_PG4_ORG!$B$7,QB_PG4_ORG!$B$8,QB_PG4_ORG!E19))))</f>
        <v xml:space="preserve">                          </v>
      </c>
      <c r="B195" s="152" t="str">
        <f>IF(QB_PG4_ORG!F19&lt;&gt;"",QB_PG4_ORG!F19,"")</f>
        <v/>
      </c>
      <c r="C195" s="152"/>
      <c r="D195" s="152" t="str">
        <f>IF(QB_PG4_ORG!L19&lt;&gt;"",QB_PG4_ORG!L19,"")</f>
        <v/>
      </c>
      <c r="E195" s="153" t="str">
        <f>IF(QB_PG4_ORG!K19&lt;&gt;"",QB_PG4_ORG!K19,"")</f>
        <v/>
      </c>
      <c r="G195" s="160" t="str">
        <f t="shared" ref="G195:G253" si="6">IF(C195="","",IF(OR(C195="/",C195="\"),E195/2,E195))</f>
        <v/>
      </c>
      <c r="H195" s="53">
        <f t="shared" ref="H195:H253" si="7">IF(D195&lt;&gt;"",1,0)</f>
        <v>0</v>
      </c>
    </row>
    <row r="196" spans="1:12" x14ac:dyDescent="0.25">
      <c r="A196" s="151" t="str">
        <f>IF(QB_PG4_ORG!B20&lt;&gt;"",QB_PG4_ORG!B20,IF(QB_PG4_ORG!C20&lt;&gt;"",CONCATENATE(QB_PG4_ORG!$B$6,QB_PG4_ORG!C20),IF(QB_PG4_ORG!D20&lt;&gt;"",CONCATENATE(QB_PG4_ORG!$B$6,QB_PG4_ORG!$B$7,QB_PG4_ORG!D20),CONCATENATE(QB_PG4_ORG!$B$6,QB_PG4_ORG!$B$7,QB_PG4_ORG!$B$8,QB_PG4_ORG!E20))))</f>
        <v xml:space="preserve">                          </v>
      </c>
      <c r="B196" s="152" t="str">
        <f>IF(QB_PG4_ORG!F20&lt;&gt;"",QB_PG4_ORG!F20,"")</f>
        <v/>
      </c>
      <c r="C196" s="152"/>
      <c r="D196" s="152" t="str">
        <f>IF(QB_PG4_ORG!L20&lt;&gt;"",QB_PG4_ORG!L20,"")</f>
        <v/>
      </c>
      <c r="E196" s="153" t="str">
        <f>IF(QB_PG4_ORG!K20&lt;&gt;"",QB_PG4_ORG!K20,"")</f>
        <v/>
      </c>
      <c r="G196" s="160" t="str">
        <f t="shared" si="6"/>
        <v/>
      </c>
      <c r="H196" s="53">
        <f t="shared" si="7"/>
        <v>0</v>
      </c>
    </row>
    <row r="197" spans="1:12" x14ac:dyDescent="0.25">
      <c r="A197" s="151" t="str">
        <f>IF(QB_PG4_ORG!B21&lt;&gt;"",QB_PG4_ORG!B21,IF(QB_PG4_ORG!C21&lt;&gt;"",CONCATENATE(QB_PG4_ORG!$B$6,QB_PG4_ORG!C21),IF(QB_PG4_ORG!D21&lt;&gt;"",CONCATENATE(QB_PG4_ORG!$B$6,QB_PG4_ORG!$B$7,QB_PG4_ORG!D21),CONCATENATE(QB_PG4_ORG!$B$6,QB_PG4_ORG!$B$7,QB_PG4_ORG!$B$8,QB_PG4_ORG!E21))))</f>
        <v xml:space="preserve">                          </v>
      </c>
      <c r="B197" s="152" t="str">
        <f>IF(QB_PG4_ORG!F21&lt;&gt;"",QB_PG4_ORG!F21,"")</f>
        <v/>
      </c>
      <c r="C197" s="152"/>
      <c r="D197" s="152" t="str">
        <f>IF(QB_PG4_ORG!L21&lt;&gt;"",QB_PG4_ORG!L21,"")</f>
        <v/>
      </c>
      <c r="E197" s="153" t="str">
        <f>IF(QB_PG4_ORG!K21&lt;&gt;"",QB_PG4_ORG!K21,"")</f>
        <v/>
      </c>
      <c r="G197" s="160" t="str">
        <f t="shared" si="6"/>
        <v/>
      </c>
      <c r="H197" s="53">
        <f t="shared" si="7"/>
        <v>0</v>
      </c>
      <c r="J197" s="53">
        <f>IF(QB_PG4_ORG!B9&lt;&gt;"",0,1)</f>
        <v>1</v>
      </c>
      <c r="L197" s="2" t="s">
        <v>168</v>
      </c>
    </row>
    <row r="198" spans="1:12" x14ac:dyDescent="0.25">
      <c r="A198" s="151" t="str">
        <f>IF(QB_PG4_ORG!B22&lt;&gt;"",QB_PG4_ORG!B22,IF(QB_PG4_ORG!C22&lt;&gt;"",CONCATENATE(QB_PG4_ORG!$B$6,QB_PG4_ORG!C22),IF(QB_PG4_ORG!D22&lt;&gt;"",CONCATENATE(QB_PG4_ORG!$B$6,QB_PG4_ORG!$B$7,QB_PG4_ORG!D22),CONCATENATE(QB_PG4_ORG!$B$6,QB_PG4_ORG!$B$7,QB_PG4_ORG!$B$8,QB_PG4_ORG!E22))))</f>
        <v xml:space="preserve">                          </v>
      </c>
      <c r="B198" s="152" t="str">
        <f>IF(QB_PG4_ORG!F22&lt;&gt;"",QB_PG4_ORG!F22,"")</f>
        <v/>
      </c>
      <c r="C198" s="152"/>
      <c r="D198" s="152" t="str">
        <f>IF(QB_PG4_ORG!L22&lt;&gt;"",QB_PG4_ORG!L22,"")</f>
        <v/>
      </c>
      <c r="E198" s="153" t="str">
        <f>IF(QB_PG4_ORG!K22&lt;&gt;"",QB_PG4_ORG!K22,"")</f>
        <v/>
      </c>
      <c r="G198" s="160" t="str">
        <f t="shared" si="6"/>
        <v/>
      </c>
      <c r="H198" s="53">
        <f t="shared" si="7"/>
        <v>0</v>
      </c>
    </row>
    <row r="199" spans="1:12" x14ac:dyDescent="0.25">
      <c r="A199" s="151" t="str">
        <f>IF(QB_PG4_ORG!B23&lt;&gt;"",QB_PG4_ORG!B23,IF(QB_PG4_ORG!C23&lt;&gt;"",CONCATENATE(QB_PG4_ORG!$B$6,QB_PG4_ORG!C23),IF(QB_PG4_ORG!D23&lt;&gt;"",CONCATENATE(QB_PG4_ORG!$B$6,QB_PG4_ORG!$B$7,QB_PG4_ORG!D23),CONCATENATE(QB_PG4_ORG!$B$6,QB_PG4_ORG!$B$7,QB_PG4_ORG!$B$8,QB_PG4_ORG!E23))))</f>
        <v xml:space="preserve">                          </v>
      </c>
      <c r="B199" s="152" t="str">
        <f>IF(QB_PG4_ORG!F23&lt;&gt;"",QB_PG4_ORG!F23,"")</f>
        <v/>
      </c>
      <c r="C199" s="152"/>
      <c r="D199" s="152" t="str">
        <f>IF(QB_PG4_ORG!L23&lt;&gt;"",QB_PG4_ORG!L23,"")</f>
        <v/>
      </c>
      <c r="E199" s="153" t="str">
        <f>IF(QB_PG4_ORG!K23&lt;&gt;"",QB_PG4_ORG!K23,"")</f>
        <v/>
      </c>
      <c r="G199" s="160" t="str">
        <f t="shared" si="6"/>
        <v/>
      </c>
      <c r="H199" s="53">
        <f t="shared" si="7"/>
        <v>0</v>
      </c>
      <c r="J199" s="53">
        <f>SUM(G194:G253)</f>
        <v>0</v>
      </c>
      <c r="L199" s="1" t="s">
        <v>182</v>
      </c>
    </row>
    <row r="200" spans="1:12" x14ac:dyDescent="0.25">
      <c r="A200" s="151" t="str">
        <f>IF(QB_PG4_ORG!B24&lt;&gt;"",QB_PG4_ORG!B24,IF(QB_PG4_ORG!C24&lt;&gt;"",CONCATENATE(QB_PG4_ORG!$B$6,QB_PG4_ORG!C24),IF(QB_PG4_ORG!D24&lt;&gt;"",CONCATENATE(QB_PG4_ORG!$B$6,QB_PG4_ORG!$B$7,QB_PG4_ORG!D24),CONCATENATE(QB_PG4_ORG!$B$6,QB_PG4_ORG!$B$7,QB_PG4_ORG!$B$8,QB_PG4_ORG!E24))))</f>
        <v xml:space="preserve">                          </v>
      </c>
      <c r="B200" s="152" t="str">
        <f>IF(QB_PG4_ORG!F24&lt;&gt;"",QB_PG4_ORG!F24,"")</f>
        <v/>
      </c>
      <c r="C200" s="152"/>
      <c r="D200" s="152" t="str">
        <f>IF(QB_PG4_ORG!L24&lt;&gt;"",QB_PG4_ORG!L24,"")</f>
        <v/>
      </c>
      <c r="E200" s="153" t="str">
        <f>IF(QB_PG4_ORG!K24&lt;&gt;"",QB_PG4_ORG!K24,"")</f>
        <v/>
      </c>
      <c r="G200" s="160" t="str">
        <f t="shared" si="6"/>
        <v/>
      </c>
      <c r="H200" s="53">
        <f t="shared" si="7"/>
        <v>0</v>
      </c>
    </row>
    <row r="201" spans="1:12" x14ac:dyDescent="0.25">
      <c r="A201" s="151" t="str">
        <f>IF(QB_PG4_ORG!B25&lt;&gt;"",QB_PG4_ORG!B25,IF(QB_PG4_ORG!C25&lt;&gt;"",CONCATENATE(QB_PG4_ORG!$B$6,QB_PG4_ORG!C25),IF(QB_PG4_ORG!D25&lt;&gt;"",CONCATENATE(QB_PG4_ORG!$B$6,QB_PG4_ORG!$B$7,QB_PG4_ORG!D25),CONCATENATE(QB_PG4_ORG!$B$6,QB_PG4_ORG!$B$7,QB_PG4_ORG!$B$8,QB_PG4_ORG!E25))))</f>
        <v xml:space="preserve">                          </v>
      </c>
      <c r="B201" s="152" t="str">
        <f>IF(QB_PG4_ORG!F25&lt;&gt;"",QB_PG4_ORG!F25,"")</f>
        <v/>
      </c>
      <c r="C201" s="152"/>
      <c r="D201" s="152" t="str">
        <f>IF(QB_PG4_ORG!L25&lt;&gt;"",QB_PG4_ORG!L25,"")</f>
        <v/>
      </c>
      <c r="E201" s="153" t="str">
        <f>IF(QB_PG4_ORG!K25&lt;&gt;"",QB_PG4_ORG!K25,"")</f>
        <v/>
      </c>
      <c r="G201" s="160" t="str">
        <f t="shared" si="6"/>
        <v/>
      </c>
      <c r="H201" s="53">
        <f t="shared" si="7"/>
        <v>0</v>
      </c>
    </row>
    <row r="202" spans="1:12" x14ac:dyDescent="0.25">
      <c r="A202" s="151" t="str">
        <f>IF(QB_PG4_ORG!B26&lt;&gt;"",QB_PG4_ORG!B26,IF(QB_PG4_ORG!C26&lt;&gt;"",CONCATENATE(QB_PG4_ORG!$B$6,QB_PG4_ORG!C26),IF(QB_PG4_ORG!D26&lt;&gt;"",CONCATENATE(QB_PG4_ORG!$B$6,QB_PG4_ORG!$B$7,QB_PG4_ORG!D26),CONCATENATE(QB_PG4_ORG!$B$6,QB_PG4_ORG!$B$7,QB_PG4_ORG!$B$8,QB_PG4_ORG!E26))))</f>
        <v xml:space="preserve">                          </v>
      </c>
      <c r="B202" s="152" t="str">
        <f>IF(QB_PG4_ORG!F26&lt;&gt;"",QB_PG4_ORG!F26,"")</f>
        <v/>
      </c>
      <c r="C202" s="152"/>
      <c r="D202" s="152" t="str">
        <f>IF(QB_PG4_ORG!L26&lt;&gt;"",QB_PG4_ORG!L26,"")</f>
        <v/>
      </c>
      <c r="E202" s="153" t="str">
        <f>IF(QB_PG4_ORG!K26&lt;&gt;"",QB_PG4_ORG!K26,"")</f>
        <v/>
      </c>
      <c r="G202" s="160" t="str">
        <f t="shared" si="6"/>
        <v/>
      </c>
      <c r="H202" s="53">
        <f t="shared" si="7"/>
        <v>0</v>
      </c>
    </row>
    <row r="203" spans="1:12" x14ac:dyDescent="0.25">
      <c r="A203" s="151" t="str">
        <f>IF(QB_PG4_ORG!B27&lt;&gt;"",QB_PG4_ORG!B27,IF(QB_PG4_ORG!C27&lt;&gt;"",CONCATENATE(QB_PG4_ORG!$B$6,QB_PG4_ORG!C27),IF(QB_PG4_ORG!D27&lt;&gt;"",CONCATENATE(QB_PG4_ORG!$B$6,QB_PG4_ORG!$B$7,QB_PG4_ORG!D27),CONCATENATE(QB_PG4_ORG!$B$6,QB_PG4_ORG!$B$7,QB_PG4_ORG!$B$8,QB_PG4_ORG!E27))))</f>
        <v xml:space="preserve">                          </v>
      </c>
      <c r="B203" s="152" t="str">
        <f>IF(QB_PG4_ORG!F27&lt;&gt;"",QB_PG4_ORG!F27,"")</f>
        <v/>
      </c>
      <c r="C203" s="152"/>
      <c r="D203" s="152" t="str">
        <f>IF(QB_PG4_ORG!L27&lt;&gt;"",QB_PG4_ORG!L27,"")</f>
        <v/>
      </c>
      <c r="E203" s="153" t="str">
        <f>IF(QB_PG4_ORG!K27&lt;&gt;"",QB_PG4_ORG!K27,"")</f>
        <v/>
      </c>
      <c r="G203" s="160" t="str">
        <f t="shared" si="6"/>
        <v/>
      </c>
      <c r="H203" s="53">
        <f t="shared" si="7"/>
        <v>0</v>
      </c>
    </row>
    <row r="204" spans="1:12" x14ac:dyDescent="0.25">
      <c r="A204" s="151" t="str">
        <f>IF(QB_PG4_ORG!B28&lt;&gt;"",QB_PG4_ORG!B28,IF(QB_PG4_ORG!C28&lt;&gt;"",CONCATENATE(QB_PG4_ORG!$B$6,QB_PG4_ORG!C28),IF(QB_PG4_ORG!D28&lt;&gt;"",CONCATENATE(QB_PG4_ORG!$B$6,QB_PG4_ORG!$B$7,QB_PG4_ORG!D28),CONCATENATE(QB_PG4_ORG!$B$6,QB_PG4_ORG!$B$7,QB_PG4_ORG!$B$8,QB_PG4_ORG!E28))))</f>
        <v xml:space="preserve">                          </v>
      </c>
      <c r="B204" s="152" t="str">
        <f>IF(QB_PG4_ORG!F28&lt;&gt;"",QB_PG4_ORG!F28,"")</f>
        <v/>
      </c>
      <c r="C204" s="152"/>
      <c r="D204" s="152" t="str">
        <f>IF(QB_PG4_ORG!L28&lt;&gt;"",QB_PG4_ORG!L28,"")</f>
        <v/>
      </c>
      <c r="E204" s="153" t="str">
        <f>IF(QB_PG4_ORG!K28&lt;&gt;"",QB_PG4_ORG!K28,"")</f>
        <v/>
      </c>
      <c r="G204" s="160" t="str">
        <f t="shared" si="6"/>
        <v/>
      </c>
      <c r="H204" s="53">
        <f t="shared" si="7"/>
        <v>0</v>
      </c>
    </row>
    <row r="205" spans="1:12" x14ac:dyDescent="0.25">
      <c r="A205" s="151" t="str">
        <f>IF(QB_PG4_ORG!B29&lt;&gt;"",QB_PG4_ORG!B29,IF(QB_PG4_ORG!C29&lt;&gt;"",CONCATENATE(QB_PG4_ORG!$B$6,QB_PG4_ORG!C29),IF(QB_PG4_ORG!D29&lt;&gt;"",CONCATENATE(QB_PG4_ORG!$B$6,QB_PG4_ORG!$B$7,QB_PG4_ORG!D29),CONCATENATE(QB_PG4_ORG!$B$6,QB_PG4_ORG!$B$7,QB_PG4_ORG!$B$8,QB_PG4_ORG!E29))))</f>
        <v xml:space="preserve">                          </v>
      </c>
      <c r="B205" s="152" t="str">
        <f>IF(QB_PG4_ORG!F29&lt;&gt;"",QB_PG4_ORG!F29,"")</f>
        <v/>
      </c>
      <c r="C205" s="152"/>
      <c r="D205" s="152" t="str">
        <f>IF(QB_PG4_ORG!L29&lt;&gt;"",QB_PG4_ORG!L29,"")</f>
        <v/>
      </c>
      <c r="E205" s="153" t="str">
        <f>IF(QB_PG4_ORG!K29&lt;&gt;"",QB_PG4_ORG!K29,"")</f>
        <v/>
      </c>
      <c r="G205" s="160" t="str">
        <f t="shared" si="6"/>
        <v/>
      </c>
      <c r="H205" s="53">
        <f t="shared" si="7"/>
        <v>0</v>
      </c>
    </row>
    <row r="206" spans="1:12" x14ac:dyDescent="0.25">
      <c r="A206" s="151" t="str">
        <f>IF(QB_PG4_ORG!B30&lt;&gt;"",QB_PG4_ORG!B30,IF(QB_PG4_ORG!C30&lt;&gt;"",CONCATENATE(QB_PG4_ORG!$B$6,QB_PG4_ORG!C30),IF(QB_PG4_ORG!D30&lt;&gt;"",CONCATENATE(QB_PG4_ORG!$B$6,QB_PG4_ORG!$B$7,QB_PG4_ORG!D30),CONCATENATE(QB_PG4_ORG!$B$6,QB_PG4_ORG!$B$7,QB_PG4_ORG!$B$8,QB_PG4_ORG!E30))))</f>
        <v xml:space="preserve">                          </v>
      </c>
      <c r="B206" s="152" t="str">
        <f>IF(QB_PG4_ORG!F30&lt;&gt;"",QB_PG4_ORG!F30,"")</f>
        <v/>
      </c>
      <c r="C206" s="152"/>
      <c r="D206" s="152" t="str">
        <f>IF(QB_PG4_ORG!L30&lt;&gt;"",QB_PG4_ORG!L30,"")</f>
        <v/>
      </c>
      <c r="E206" s="153" t="str">
        <f>IF(QB_PG4_ORG!K30&lt;&gt;"",QB_PG4_ORG!K30,"")</f>
        <v/>
      </c>
      <c r="G206" s="160" t="str">
        <f t="shared" si="6"/>
        <v/>
      </c>
      <c r="H206" s="53">
        <f t="shared" si="7"/>
        <v>0</v>
      </c>
    </row>
    <row r="207" spans="1:12" x14ac:dyDescent="0.25">
      <c r="A207" s="151" t="str">
        <f>IF(QB_PG4_ORG!B31&lt;&gt;"",QB_PG4_ORG!B31,IF(QB_PG4_ORG!C31&lt;&gt;"",CONCATENATE(QB_PG4_ORG!$B$6,QB_PG4_ORG!C31),IF(QB_PG4_ORG!D31&lt;&gt;"",CONCATENATE(QB_PG4_ORG!$B$6,QB_PG4_ORG!$B$7,QB_PG4_ORG!D31),CONCATENATE(QB_PG4_ORG!$B$6,QB_PG4_ORG!$B$7,QB_PG4_ORG!$B$8,QB_PG4_ORG!E31))))</f>
        <v xml:space="preserve">                          </v>
      </c>
      <c r="B207" s="152" t="str">
        <f>IF(QB_PG4_ORG!F31&lt;&gt;"",QB_PG4_ORG!F31,"")</f>
        <v/>
      </c>
      <c r="C207" s="152"/>
      <c r="D207" s="152" t="str">
        <f>IF(QB_PG4_ORG!L31&lt;&gt;"",QB_PG4_ORG!L31,"")</f>
        <v/>
      </c>
      <c r="E207" s="153" t="str">
        <f>IF(QB_PG4_ORG!K31&lt;&gt;"",QB_PG4_ORG!K31,"")</f>
        <v/>
      </c>
      <c r="G207" s="160" t="str">
        <f t="shared" si="6"/>
        <v/>
      </c>
      <c r="H207" s="53">
        <f t="shared" si="7"/>
        <v>0</v>
      </c>
    </row>
    <row r="208" spans="1:12" x14ac:dyDescent="0.25">
      <c r="A208" s="151" t="str">
        <f>IF(QB_PG4_ORG!B32&lt;&gt;"",QB_PG4_ORG!B32,IF(QB_PG4_ORG!C32&lt;&gt;"",CONCATENATE(QB_PG4_ORG!$B$6,QB_PG4_ORG!C32),IF(QB_PG4_ORG!D32&lt;&gt;"",CONCATENATE(QB_PG4_ORG!$B$6,QB_PG4_ORG!$B$7,QB_PG4_ORG!D32),CONCATENATE(QB_PG4_ORG!$B$6,QB_PG4_ORG!$B$7,QB_PG4_ORG!$B$8,QB_PG4_ORG!E32))))</f>
        <v xml:space="preserve">                          </v>
      </c>
      <c r="B208" s="152" t="str">
        <f>IF(QB_PG4_ORG!F32&lt;&gt;"",QB_PG4_ORG!F32,"")</f>
        <v/>
      </c>
      <c r="C208" s="152"/>
      <c r="D208" s="152" t="str">
        <f>IF(QB_PG4_ORG!L32&lt;&gt;"",QB_PG4_ORG!L32,"")</f>
        <v/>
      </c>
      <c r="E208" s="153" t="str">
        <f>IF(QB_PG4_ORG!K32&lt;&gt;"",QB_PG4_ORG!K32,"")</f>
        <v/>
      </c>
      <c r="G208" s="160" t="str">
        <f t="shared" si="6"/>
        <v/>
      </c>
      <c r="H208" s="53">
        <f t="shared" si="7"/>
        <v>0</v>
      </c>
    </row>
    <row r="209" spans="1:8" x14ac:dyDescent="0.25">
      <c r="A209" s="151" t="str">
        <f>IF(QB_PG4_ORG!B33&lt;&gt;"",QB_PG4_ORG!B33,IF(QB_PG4_ORG!C33&lt;&gt;"",CONCATENATE(QB_PG4_ORG!$B$6,QB_PG4_ORG!C33),IF(QB_PG4_ORG!D33&lt;&gt;"",CONCATENATE(QB_PG4_ORG!$B$6,QB_PG4_ORG!$B$7,QB_PG4_ORG!D33),CONCATENATE(QB_PG4_ORG!$B$6,QB_PG4_ORG!$B$7,QB_PG4_ORG!$B$8,QB_PG4_ORG!E33))))</f>
        <v xml:space="preserve">                          </v>
      </c>
      <c r="B209" s="152" t="str">
        <f>IF(QB_PG4_ORG!F33&lt;&gt;"",QB_PG4_ORG!F33,"")</f>
        <v/>
      </c>
      <c r="C209" s="152"/>
      <c r="D209" s="152" t="str">
        <f>IF(QB_PG4_ORG!L33&lt;&gt;"",QB_PG4_ORG!L33,"")</f>
        <v/>
      </c>
      <c r="E209" s="153" t="str">
        <f>IF(QB_PG4_ORG!K33&lt;&gt;"",QB_PG4_ORG!K33,"")</f>
        <v/>
      </c>
      <c r="G209" s="160" t="str">
        <f t="shared" si="6"/>
        <v/>
      </c>
      <c r="H209" s="53">
        <f t="shared" si="7"/>
        <v>0</v>
      </c>
    </row>
    <row r="210" spans="1:8" x14ac:dyDescent="0.25">
      <c r="A210" s="151" t="str">
        <f>IF(QB_PG4_ORG!B34&lt;&gt;"",QB_PG4_ORG!B34,IF(QB_PG4_ORG!C34&lt;&gt;"",CONCATENATE(QB_PG4_ORG!$B$6,QB_PG4_ORG!C34),IF(QB_PG4_ORG!D34&lt;&gt;"",CONCATENATE(QB_PG4_ORG!$B$6,QB_PG4_ORG!$B$7,QB_PG4_ORG!D34),CONCATENATE(QB_PG4_ORG!$B$6,QB_PG4_ORG!$B$7,QB_PG4_ORG!$B$8,QB_PG4_ORG!E34))))</f>
        <v xml:space="preserve">                          </v>
      </c>
      <c r="B210" s="152" t="str">
        <f>IF(QB_PG4_ORG!F34&lt;&gt;"",QB_PG4_ORG!F34,"")</f>
        <v/>
      </c>
      <c r="C210" s="152"/>
      <c r="D210" s="152" t="str">
        <f>IF(QB_PG4_ORG!L34&lt;&gt;"",QB_PG4_ORG!L34,"")</f>
        <v/>
      </c>
      <c r="E210" s="153" t="str">
        <f>IF(QB_PG4_ORG!K34&lt;&gt;"",QB_PG4_ORG!K34,"")</f>
        <v/>
      </c>
      <c r="G210" s="160" t="str">
        <f t="shared" si="6"/>
        <v/>
      </c>
      <c r="H210" s="53">
        <f t="shared" si="7"/>
        <v>0</v>
      </c>
    </row>
    <row r="211" spans="1:8" x14ac:dyDescent="0.25">
      <c r="A211" s="151" t="str">
        <f>IF(QB_PG4_ORG!B35&lt;&gt;"",QB_PG4_ORG!B35,IF(QB_PG4_ORG!C35&lt;&gt;"",CONCATENATE(QB_PG4_ORG!$B$6,QB_PG4_ORG!C35),IF(QB_PG4_ORG!D35&lt;&gt;"",CONCATENATE(QB_PG4_ORG!$B$6,QB_PG4_ORG!$B$7,QB_PG4_ORG!D35),CONCATENATE(QB_PG4_ORG!$B$6,QB_PG4_ORG!$B$7,QB_PG4_ORG!$B$8,QB_PG4_ORG!E35))))</f>
        <v xml:space="preserve">                          </v>
      </c>
      <c r="B211" s="152" t="str">
        <f>IF(QB_PG4_ORG!F35&lt;&gt;"",QB_PG4_ORG!F35,"")</f>
        <v/>
      </c>
      <c r="C211" s="152"/>
      <c r="D211" s="152" t="str">
        <f>IF(QB_PG4_ORG!L35&lt;&gt;"",QB_PG4_ORG!L35,"")</f>
        <v/>
      </c>
      <c r="E211" s="153" t="str">
        <f>IF(QB_PG4_ORG!K35&lt;&gt;"",QB_PG4_ORG!K35,"")</f>
        <v/>
      </c>
      <c r="G211" s="160" t="str">
        <f t="shared" si="6"/>
        <v/>
      </c>
      <c r="H211" s="53">
        <f t="shared" si="7"/>
        <v>0</v>
      </c>
    </row>
    <row r="212" spans="1:8" x14ac:dyDescent="0.25">
      <c r="A212" s="151" t="str">
        <f>IF(QB_PG4_ORG!B36&lt;&gt;"",QB_PG4_ORG!B36,IF(QB_PG4_ORG!C36&lt;&gt;"",CONCATENATE(QB_PG4_ORG!$B$6,QB_PG4_ORG!C36),IF(QB_PG4_ORG!D36&lt;&gt;"",CONCATENATE(QB_PG4_ORG!$B$6,QB_PG4_ORG!$B$7,QB_PG4_ORG!D36),CONCATENATE(QB_PG4_ORG!$B$6,QB_PG4_ORG!$B$7,QB_PG4_ORG!$B$8,QB_PG4_ORG!E36))))</f>
        <v xml:space="preserve">                          </v>
      </c>
      <c r="B212" s="152" t="str">
        <f>IF(QB_PG4_ORG!F36&lt;&gt;"",QB_PG4_ORG!F36,"")</f>
        <v/>
      </c>
      <c r="C212" s="152"/>
      <c r="D212" s="152" t="str">
        <f>IF(QB_PG4_ORG!L36&lt;&gt;"",QB_PG4_ORG!L36,"")</f>
        <v/>
      </c>
      <c r="E212" s="153" t="str">
        <f>IF(QB_PG4_ORG!K36&lt;&gt;"",QB_PG4_ORG!K36,"")</f>
        <v/>
      </c>
      <c r="G212" s="160" t="str">
        <f t="shared" si="6"/>
        <v/>
      </c>
      <c r="H212" s="53">
        <f t="shared" si="7"/>
        <v>0</v>
      </c>
    </row>
    <row r="213" spans="1:8" x14ac:dyDescent="0.25">
      <c r="A213" s="151" t="str">
        <f>IF(QB_PG4_ORG!B37&lt;&gt;"",QB_PG4_ORG!B37,IF(QB_PG4_ORG!C37&lt;&gt;"",CONCATENATE(QB_PG4_ORG!$B$6,QB_PG4_ORG!C37),IF(QB_PG4_ORG!D37&lt;&gt;"",CONCATENATE(QB_PG4_ORG!$B$6,QB_PG4_ORG!$B$7,QB_PG4_ORG!D37),CONCATENATE(QB_PG4_ORG!$B$6,QB_PG4_ORG!$B$7,QB_PG4_ORG!$B$8,QB_PG4_ORG!E37))))</f>
        <v xml:space="preserve">                          </v>
      </c>
      <c r="B213" s="152" t="str">
        <f>IF(QB_PG4_ORG!F37&lt;&gt;"",QB_PG4_ORG!F37,"")</f>
        <v/>
      </c>
      <c r="C213" s="152"/>
      <c r="D213" s="152" t="str">
        <f>IF(QB_PG4_ORG!L37&lt;&gt;"",QB_PG4_ORG!L37,"")</f>
        <v/>
      </c>
      <c r="E213" s="153" t="str">
        <f>IF(QB_PG4_ORG!K37&lt;&gt;"",QB_PG4_ORG!K37,"")</f>
        <v/>
      </c>
      <c r="G213" s="160" t="str">
        <f t="shared" si="6"/>
        <v/>
      </c>
      <c r="H213" s="53">
        <f t="shared" si="7"/>
        <v>0</v>
      </c>
    </row>
    <row r="214" spans="1:8" x14ac:dyDescent="0.25">
      <c r="A214" s="151" t="str">
        <f>IF(QB_PG4_ORG!B38&lt;&gt;"",QB_PG4_ORG!B38,IF(QB_PG4_ORG!C38&lt;&gt;"",CONCATENATE(QB_PG4_ORG!$B$6,QB_PG4_ORG!C38),IF(QB_PG4_ORG!D38&lt;&gt;"",CONCATENATE(QB_PG4_ORG!$B$6,QB_PG4_ORG!$B$7,QB_PG4_ORG!D38),CONCATENATE(QB_PG4_ORG!$B$6,QB_PG4_ORG!$B$7,QB_PG4_ORG!$B$8,QB_PG4_ORG!E38))))</f>
        <v xml:space="preserve">                          </v>
      </c>
      <c r="B214" s="152" t="str">
        <f>IF(QB_PG4_ORG!F38&lt;&gt;"",QB_PG4_ORG!F38,"")</f>
        <v/>
      </c>
      <c r="C214" s="152"/>
      <c r="D214" s="152" t="str">
        <f>IF(QB_PG4_ORG!L38&lt;&gt;"",QB_PG4_ORG!L38,"")</f>
        <v/>
      </c>
      <c r="E214" s="153" t="str">
        <f>IF(QB_PG4_ORG!K38&lt;&gt;"",QB_PG4_ORG!K38,"")</f>
        <v/>
      </c>
      <c r="G214" s="160" t="str">
        <f t="shared" si="6"/>
        <v/>
      </c>
      <c r="H214" s="53">
        <f t="shared" si="7"/>
        <v>0</v>
      </c>
    </row>
    <row r="215" spans="1:8" x14ac:dyDescent="0.25">
      <c r="A215" s="151" t="str">
        <f>IF(QB_PG4_ORG!B39&lt;&gt;"",QB_PG4_ORG!B39,IF(QB_PG4_ORG!C39&lt;&gt;"",CONCATENATE(QB_PG4_ORG!$B$6,QB_PG4_ORG!C39),IF(QB_PG4_ORG!D39&lt;&gt;"",CONCATENATE(QB_PG4_ORG!$B$6,QB_PG4_ORG!$B$7,QB_PG4_ORG!D39),CONCATENATE(QB_PG4_ORG!$B$6,QB_PG4_ORG!$B$7,QB_PG4_ORG!$B$8,QB_PG4_ORG!E39))))</f>
        <v xml:space="preserve">                          </v>
      </c>
      <c r="B215" s="152" t="str">
        <f>IF(QB_PG4_ORG!F39&lt;&gt;"",QB_PG4_ORG!F39,"")</f>
        <v/>
      </c>
      <c r="C215" s="152"/>
      <c r="D215" s="152" t="str">
        <f>IF(QB_PG4_ORG!L39&lt;&gt;"",QB_PG4_ORG!L39,"")</f>
        <v/>
      </c>
      <c r="E215" s="153" t="str">
        <f>IF(QB_PG4_ORG!K39&lt;&gt;"",QB_PG4_ORG!K39,"")</f>
        <v/>
      </c>
      <c r="G215" s="160" t="str">
        <f t="shared" si="6"/>
        <v/>
      </c>
      <c r="H215" s="53">
        <f t="shared" si="7"/>
        <v>0</v>
      </c>
    </row>
    <row r="216" spans="1:8" x14ac:dyDescent="0.25">
      <c r="A216" s="151" t="str">
        <f>IF(QB_PG4_ORG!B40&lt;&gt;"",QB_PG4_ORG!B40,IF(QB_PG4_ORG!C40&lt;&gt;"",CONCATENATE(QB_PG4_ORG!$B$6,QB_PG4_ORG!C40),IF(QB_PG4_ORG!D40&lt;&gt;"",CONCATENATE(QB_PG4_ORG!$B$6,QB_PG4_ORG!$B$7,QB_PG4_ORG!D40),CONCATENATE(QB_PG4_ORG!$B$6,QB_PG4_ORG!$B$7,QB_PG4_ORG!$B$8,QB_PG4_ORG!E40))))</f>
        <v xml:space="preserve">                          </v>
      </c>
      <c r="B216" s="152" t="str">
        <f>IF(QB_PG4_ORG!F40&lt;&gt;"",QB_PG4_ORG!F40,"")</f>
        <v/>
      </c>
      <c r="C216" s="152"/>
      <c r="D216" s="152" t="str">
        <f>IF(QB_PG4_ORG!L40&lt;&gt;"",QB_PG4_ORG!L40,"")</f>
        <v/>
      </c>
      <c r="E216" s="153" t="str">
        <f>IF(QB_PG4_ORG!K40&lt;&gt;"",QB_PG4_ORG!K40,"")</f>
        <v/>
      </c>
      <c r="G216" s="160" t="str">
        <f t="shared" si="6"/>
        <v/>
      </c>
      <c r="H216" s="53">
        <f t="shared" si="7"/>
        <v>0</v>
      </c>
    </row>
    <row r="217" spans="1:8" x14ac:dyDescent="0.25">
      <c r="A217" s="151" t="str">
        <f>IF(QB_PG4_ORG!B41&lt;&gt;"",QB_PG4_ORG!B41,IF(QB_PG4_ORG!C41&lt;&gt;"",CONCATENATE(QB_PG4_ORG!$B$6,QB_PG4_ORG!C41),IF(QB_PG4_ORG!D41&lt;&gt;"",CONCATENATE(QB_PG4_ORG!$B$6,QB_PG4_ORG!$B$7,QB_PG4_ORG!D41),CONCATENATE(QB_PG4_ORG!$B$6,QB_PG4_ORG!$B$7,QB_PG4_ORG!$B$8,QB_PG4_ORG!E41))))</f>
        <v xml:space="preserve">                          </v>
      </c>
      <c r="B217" s="152" t="str">
        <f>IF(QB_PG4_ORG!F41&lt;&gt;"",QB_PG4_ORG!F41,"")</f>
        <v/>
      </c>
      <c r="C217" s="152"/>
      <c r="D217" s="152" t="str">
        <f>IF(QB_PG4_ORG!L41&lt;&gt;"",QB_PG4_ORG!L41,"")</f>
        <v/>
      </c>
      <c r="E217" s="153" t="str">
        <f>IF(QB_PG4_ORG!K41&lt;&gt;"",QB_PG4_ORG!K41,"")</f>
        <v/>
      </c>
      <c r="G217" s="160" t="str">
        <f t="shared" si="6"/>
        <v/>
      </c>
      <c r="H217" s="53">
        <f t="shared" si="7"/>
        <v>0</v>
      </c>
    </row>
    <row r="218" spans="1:8" x14ac:dyDescent="0.25">
      <c r="A218" s="151" t="str">
        <f>IF(QB_PG4_ORG!B42&lt;&gt;"",QB_PG4_ORG!B42,IF(QB_PG4_ORG!C42&lt;&gt;"",CONCATENATE(QB_PG4_ORG!$B$6,QB_PG4_ORG!C42),IF(QB_PG4_ORG!D42&lt;&gt;"",CONCATENATE(QB_PG4_ORG!$B$6,QB_PG4_ORG!$B$7,QB_PG4_ORG!D42),CONCATENATE(QB_PG4_ORG!$B$6,QB_PG4_ORG!$B$7,QB_PG4_ORG!$B$8,QB_PG4_ORG!E42))))</f>
        <v xml:space="preserve">                          </v>
      </c>
      <c r="B218" s="152" t="str">
        <f>IF(QB_PG4_ORG!F42&lt;&gt;"",QB_PG4_ORG!F42,"")</f>
        <v/>
      </c>
      <c r="C218" s="152"/>
      <c r="D218" s="152" t="str">
        <f>IF(QB_PG4_ORG!L42&lt;&gt;"",QB_PG4_ORG!L42,"")</f>
        <v/>
      </c>
      <c r="E218" s="153" t="str">
        <f>IF(QB_PG4_ORG!K42&lt;&gt;"",QB_PG4_ORG!K42,"")</f>
        <v/>
      </c>
      <c r="G218" s="160" t="str">
        <f t="shared" si="6"/>
        <v/>
      </c>
      <c r="H218" s="53">
        <f t="shared" si="7"/>
        <v>0</v>
      </c>
    </row>
    <row r="219" spans="1:8" x14ac:dyDescent="0.25">
      <c r="A219" s="151" t="str">
        <f>IF(QB_PG4_ORG!B43&lt;&gt;"",QB_PG4_ORG!B43,IF(QB_PG4_ORG!C43&lt;&gt;"",CONCATENATE(QB_PG4_ORG!$B$6,QB_PG4_ORG!C43),IF(QB_PG4_ORG!D43&lt;&gt;"",CONCATENATE(QB_PG4_ORG!$B$6,QB_PG4_ORG!$B$7,QB_PG4_ORG!D43),CONCATENATE(QB_PG4_ORG!$B$6,QB_PG4_ORG!$B$7,QB_PG4_ORG!$B$8,QB_PG4_ORG!E43))))</f>
        <v xml:space="preserve">                          </v>
      </c>
      <c r="B219" s="152" t="str">
        <f>IF(QB_PG4_ORG!F43&lt;&gt;"",QB_PG4_ORG!F43,"")</f>
        <v/>
      </c>
      <c r="C219" s="152"/>
      <c r="D219" s="152" t="str">
        <f>IF(QB_PG4_ORG!L43&lt;&gt;"",QB_PG4_ORG!L43,"")</f>
        <v/>
      </c>
      <c r="E219" s="153" t="str">
        <f>IF(QB_PG4_ORG!K43&lt;&gt;"",QB_PG4_ORG!K43,"")</f>
        <v/>
      </c>
      <c r="G219" s="160" t="str">
        <f t="shared" si="6"/>
        <v/>
      </c>
      <c r="H219" s="53">
        <f t="shared" si="7"/>
        <v>0</v>
      </c>
    </row>
    <row r="220" spans="1:8" x14ac:dyDescent="0.25">
      <c r="A220" s="151" t="str">
        <f>IF(QB_PG4_ORG!B44&lt;&gt;"",QB_PG4_ORG!B44,IF(QB_PG4_ORG!C44&lt;&gt;"",CONCATENATE(QB_PG4_ORG!$B$6,QB_PG4_ORG!C44),IF(QB_PG4_ORG!D44&lt;&gt;"",CONCATENATE(QB_PG4_ORG!$B$6,QB_PG4_ORG!$B$7,QB_PG4_ORG!D44),CONCATENATE(QB_PG4_ORG!$B$6,QB_PG4_ORG!$B$7,QB_PG4_ORG!$B$8,QB_PG4_ORG!E44))))</f>
        <v xml:space="preserve">                          </v>
      </c>
      <c r="B220" s="152" t="str">
        <f>IF(QB_PG4_ORG!F44&lt;&gt;"",QB_PG4_ORG!F44,"")</f>
        <v/>
      </c>
      <c r="C220" s="152"/>
      <c r="D220" s="152" t="str">
        <f>IF(QB_PG4_ORG!L44&lt;&gt;"",QB_PG4_ORG!L44,"")</f>
        <v/>
      </c>
      <c r="E220" s="153" t="str">
        <f>IF(QB_PG4_ORG!K44&lt;&gt;"",QB_PG4_ORG!K44,"")</f>
        <v/>
      </c>
      <c r="G220" s="160" t="str">
        <f t="shared" si="6"/>
        <v/>
      </c>
      <c r="H220" s="53">
        <f t="shared" si="7"/>
        <v>0</v>
      </c>
    </row>
    <row r="221" spans="1:8" x14ac:dyDescent="0.25">
      <c r="A221" s="151" t="str">
        <f>IF(QB_PG4_ORG!B45&lt;&gt;"",QB_PG4_ORG!B45,IF(QB_PG4_ORG!C45&lt;&gt;"",CONCATENATE(QB_PG4_ORG!$B$6,QB_PG4_ORG!C45),IF(QB_PG4_ORG!D45&lt;&gt;"",CONCATENATE(QB_PG4_ORG!$B$6,QB_PG4_ORG!$B$7,QB_PG4_ORG!D45),CONCATENATE(QB_PG4_ORG!$B$6,QB_PG4_ORG!$B$7,QB_PG4_ORG!$B$8,QB_PG4_ORG!E45))))</f>
        <v xml:space="preserve">                          </v>
      </c>
      <c r="B221" s="152" t="str">
        <f>IF(QB_PG4_ORG!F45&lt;&gt;"",QB_PG4_ORG!F45,"")</f>
        <v/>
      </c>
      <c r="C221" s="152"/>
      <c r="D221" s="152" t="str">
        <f>IF(QB_PG4_ORG!L45&lt;&gt;"",QB_PG4_ORG!L45,"")</f>
        <v/>
      </c>
      <c r="E221" s="153" t="str">
        <f>IF(QB_PG4_ORG!K45&lt;&gt;"",QB_PG4_ORG!K45,"")</f>
        <v/>
      </c>
      <c r="G221" s="160" t="str">
        <f t="shared" si="6"/>
        <v/>
      </c>
      <c r="H221" s="53">
        <f t="shared" si="7"/>
        <v>0</v>
      </c>
    </row>
    <row r="222" spans="1:8" x14ac:dyDescent="0.25">
      <c r="A222" s="151" t="str">
        <f>IF(QB_PG4_ORG!B46&lt;&gt;"",QB_PG4_ORG!B46,IF(QB_PG4_ORG!C46&lt;&gt;"",CONCATENATE(QB_PG4_ORG!$B$6,QB_PG4_ORG!C46),IF(QB_PG4_ORG!D46&lt;&gt;"",CONCATENATE(QB_PG4_ORG!$B$6,QB_PG4_ORG!$B$7,QB_PG4_ORG!D46),CONCATENATE(QB_PG4_ORG!$B$6,QB_PG4_ORG!$B$7,QB_PG4_ORG!$B$8,QB_PG4_ORG!E46))))</f>
        <v xml:space="preserve">                          </v>
      </c>
      <c r="B222" s="152" t="str">
        <f>IF(QB_PG4_ORG!F46&lt;&gt;"",QB_PG4_ORG!F46,"")</f>
        <v/>
      </c>
      <c r="C222" s="152"/>
      <c r="D222" s="152" t="str">
        <f>IF(QB_PG4_ORG!L46&lt;&gt;"",QB_PG4_ORG!L46,"")</f>
        <v/>
      </c>
      <c r="E222" s="153" t="str">
        <f>IF(QB_PG4_ORG!K46&lt;&gt;"",QB_PG4_ORG!K46,"")</f>
        <v/>
      </c>
      <c r="G222" s="160" t="str">
        <f t="shared" si="6"/>
        <v/>
      </c>
      <c r="H222" s="53">
        <f t="shared" si="7"/>
        <v>0</v>
      </c>
    </row>
    <row r="223" spans="1:8" x14ac:dyDescent="0.25">
      <c r="A223" s="151" t="str">
        <f>IF(QB_PG4_ORG!B47&lt;&gt;"",QB_PG4_ORG!B47,IF(QB_PG4_ORG!C47&lt;&gt;"",CONCATENATE(QB_PG4_ORG!$B$6,QB_PG4_ORG!C47),IF(QB_PG4_ORG!D47&lt;&gt;"",CONCATENATE(QB_PG4_ORG!$B$6,QB_PG4_ORG!$B$7,QB_PG4_ORG!D47),CONCATENATE(QB_PG4_ORG!$B$6,QB_PG4_ORG!$B$7,QB_PG4_ORG!$B$8,QB_PG4_ORG!E47))))</f>
        <v xml:space="preserve">                          </v>
      </c>
      <c r="B223" s="152" t="str">
        <f>IF(QB_PG4_ORG!F47&lt;&gt;"",QB_PG4_ORG!F47,"")</f>
        <v/>
      </c>
      <c r="C223" s="152"/>
      <c r="D223" s="152" t="str">
        <f>IF(QB_PG4_ORG!L47&lt;&gt;"",QB_PG4_ORG!L47,"")</f>
        <v/>
      </c>
      <c r="E223" s="153" t="str">
        <f>IF(QB_PG4_ORG!K47&lt;&gt;"",QB_PG4_ORG!K47,"")</f>
        <v/>
      </c>
      <c r="G223" s="160" t="str">
        <f t="shared" si="6"/>
        <v/>
      </c>
      <c r="H223" s="53">
        <f t="shared" si="7"/>
        <v>0</v>
      </c>
    </row>
    <row r="224" spans="1:8" x14ac:dyDescent="0.25">
      <c r="A224" s="151" t="str">
        <f>IF(QB_PG4_ORG!B48&lt;&gt;"",QB_PG4_ORG!B48,IF(QB_PG4_ORG!C48&lt;&gt;"",CONCATENATE(QB_PG4_ORG!$B$6,QB_PG4_ORG!C48),IF(QB_PG4_ORG!D48&lt;&gt;"",CONCATENATE(QB_PG4_ORG!$B$6,QB_PG4_ORG!$B$7,QB_PG4_ORG!D48),CONCATENATE(QB_PG4_ORG!$B$6,QB_PG4_ORG!$B$7,QB_PG4_ORG!$B$8,QB_PG4_ORG!E48))))</f>
        <v xml:space="preserve">                          </v>
      </c>
      <c r="B224" s="152" t="str">
        <f>IF(QB_PG4_ORG!F48&lt;&gt;"",QB_PG4_ORG!F48,"")</f>
        <v/>
      </c>
      <c r="C224" s="152"/>
      <c r="D224" s="152" t="str">
        <f>IF(QB_PG4_ORG!L48&lt;&gt;"",QB_PG4_ORG!L48,"")</f>
        <v/>
      </c>
      <c r="E224" s="153" t="str">
        <f>IF(QB_PG4_ORG!K48&lt;&gt;"",QB_PG4_ORG!K48,"")</f>
        <v/>
      </c>
      <c r="G224" s="160" t="str">
        <f t="shared" si="6"/>
        <v/>
      </c>
      <c r="H224" s="53">
        <f t="shared" si="7"/>
        <v>0</v>
      </c>
    </row>
    <row r="225" spans="1:8" x14ac:dyDescent="0.25">
      <c r="A225" s="151" t="str">
        <f>IF(QB_PG4_ORG!B49&lt;&gt;"",QB_PG4_ORG!B49,IF(QB_PG4_ORG!C49&lt;&gt;"",CONCATENATE(QB_PG4_ORG!$B$6,QB_PG4_ORG!C49),IF(QB_PG4_ORG!D49&lt;&gt;"",CONCATENATE(QB_PG4_ORG!$B$6,QB_PG4_ORG!$B$7,QB_PG4_ORG!D49),CONCATENATE(QB_PG4_ORG!$B$6,QB_PG4_ORG!$B$7,QB_PG4_ORG!$B$8,QB_PG4_ORG!E49))))</f>
        <v xml:space="preserve">                          </v>
      </c>
      <c r="B225" s="152" t="str">
        <f>IF(QB_PG4_ORG!F49&lt;&gt;"",QB_PG4_ORG!F49,"")</f>
        <v/>
      </c>
      <c r="C225" s="152"/>
      <c r="D225" s="152" t="str">
        <f>IF(QB_PG4_ORG!L49&lt;&gt;"",QB_PG4_ORG!L49,"")</f>
        <v/>
      </c>
      <c r="E225" s="153" t="str">
        <f>IF(QB_PG4_ORG!K49&lt;&gt;"",QB_PG4_ORG!K49,"")</f>
        <v/>
      </c>
      <c r="G225" s="160" t="str">
        <f t="shared" si="6"/>
        <v/>
      </c>
      <c r="H225" s="53">
        <f t="shared" si="7"/>
        <v>0</v>
      </c>
    </row>
    <row r="226" spans="1:8" x14ac:dyDescent="0.25">
      <c r="A226" s="151" t="str">
        <f>IF(QB_PG4_ORG!B50&lt;&gt;"",QB_PG4_ORG!B50,IF(QB_PG4_ORG!C50&lt;&gt;"",CONCATENATE(QB_PG4_ORG!$B$6,QB_PG4_ORG!C50),IF(QB_PG4_ORG!D50&lt;&gt;"",CONCATENATE(QB_PG4_ORG!$B$6,QB_PG4_ORG!$B$7,QB_PG4_ORG!D50),CONCATENATE(QB_PG4_ORG!$B$6,QB_PG4_ORG!$B$7,QB_PG4_ORG!$B$8,QB_PG4_ORG!E50))))</f>
        <v xml:space="preserve">                          </v>
      </c>
      <c r="B226" s="152" t="str">
        <f>IF(QB_PG4_ORG!F50&lt;&gt;"",QB_PG4_ORG!F50,"")</f>
        <v/>
      </c>
      <c r="C226" s="152"/>
      <c r="D226" s="152" t="str">
        <f>IF(QB_PG4_ORG!L50&lt;&gt;"",QB_PG4_ORG!L50,"")</f>
        <v/>
      </c>
      <c r="E226" s="153" t="str">
        <f>IF(QB_PG4_ORG!K50&lt;&gt;"",QB_PG4_ORG!K50,"")</f>
        <v/>
      </c>
      <c r="G226" s="160" t="str">
        <f t="shared" si="6"/>
        <v/>
      </c>
      <c r="H226" s="53">
        <f t="shared" si="7"/>
        <v>0</v>
      </c>
    </row>
    <row r="227" spans="1:8" x14ac:dyDescent="0.25">
      <c r="A227" s="151" t="str">
        <f>IF(QB_PG4_ORG!B51&lt;&gt;"",QB_PG4_ORG!B51,IF(QB_PG4_ORG!C51&lt;&gt;"",CONCATENATE(QB_PG4_ORG!$B$6,QB_PG4_ORG!C51),IF(QB_PG4_ORG!D51&lt;&gt;"",CONCATENATE(QB_PG4_ORG!$B$6,QB_PG4_ORG!$B$7,QB_PG4_ORG!D51),CONCATENATE(QB_PG4_ORG!$B$6,QB_PG4_ORG!$B$7,QB_PG4_ORG!$B$8,QB_PG4_ORG!E51))))</f>
        <v xml:space="preserve">                          </v>
      </c>
      <c r="B227" s="152" t="str">
        <f>IF(QB_PG4_ORG!F51&lt;&gt;"",QB_PG4_ORG!F51,"")</f>
        <v/>
      </c>
      <c r="C227" s="152"/>
      <c r="D227" s="152" t="str">
        <f>IF(QB_PG4_ORG!L51&lt;&gt;"",QB_PG4_ORG!L51,"")</f>
        <v/>
      </c>
      <c r="E227" s="153" t="str">
        <f>IF(QB_PG4_ORG!K51&lt;&gt;"",QB_PG4_ORG!K51,"")</f>
        <v/>
      </c>
      <c r="G227" s="160" t="str">
        <f t="shared" si="6"/>
        <v/>
      </c>
      <c r="H227" s="53">
        <f t="shared" si="7"/>
        <v>0</v>
      </c>
    </row>
    <row r="228" spans="1:8" x14ac:dyDescent="0.25">
      <c r="A228" s="151" t="str">
        <f>IF(QB_PG4_ORG!B52&lt;&gt;"",QB_PG4_ORG!B52,IF(QB_PG4_ORG!C52&lt;&gt;"",CONCATENATE(QB_PG4_ORG!$B$6,QB_PG4_ORG!C52),IF(QB_PG4_ORG!D52&lt;&gt;"",CONCATENATE(QB_PG4_ORG!$B$6,QB_PG4_ORG!$B$7,QB_PG4_ORG!D52),CONCATENATE(QB_PG4_ORG!$B$6,QB_PG4_ORG!$B$7,QB_PG4_ORG!$B$8,QB_PG4_ORG!E52))))</f>
        <v xml:space="preserve">                          </v>
      </c>
      <c r="B228" s="152" t="str">
        <f>IF(QB_PG4_ORG!F52&lt;&gt;"",QB_PG4_ORG!F52,"")</f>
        <v/>
      </c>
      <c r="C228" s="152"/>
      <c r="D228" s="152" t="str">
        <f>IF(QB_PG4_ORG!L52&lt;&gt;"",QB_PG4_ORG!L52,"")</f>
        <v/>
      </c>
      <c r="E228" s="153" t="str">
        <f>IF(QB_PG4_ORG!K52&lt;&gt;"",QB_PG4_ORG!K52,"")</f>
        <v/>
      </c>
      <c r="G228" s="160" t="str">
        <f t="shared" si="6"/>
        <v/>
      </c>
      <c r="H228" s="53">
        <f t="shared" si="7"/>
        <v>0</v>
      </c>
    </row>
    <row r="229" spans="1:8" x14ac:dyDescent="0.25">
      <c r="A229" s="151" t="str">
        <f>IF(QB_PG4_ORG!B53&lt;&gt;"",QB_PG4_ORG!B53,IF(QB_PG4_ORG!C53&lt;&gt;"",CONCATENATE(QB_PG4_ORG!$B$6,QB_PG4_ORG!C53),IF(QB_PG4_ORG!D53&lt;&gt;"",CONCATENATE(QB_PG4_ORG!$B$6,QB_PG4_ORG!$B$7,QB_PG4_ORG!D53),CONCATENATE(QB_PG4_ORG!$B$6,QB_PG4_ORG!$B$7,QB_PG4_ORG!$B$8,QB_PG4_ORG!E53))))</f>
        <v xml:space="preserve">                          </v>
      </c>
      <c r="B229" s="152" t="str">
        <f>IF(QB_PG4_ORG!F53&lt;&gt;"",QB_PG4_ORG!F53,"")</f>
        <v/>
      </c>
      <c r="C229" s="152"/>
      <c r="D229" s="152" t="str">
        <f>IF(QB_PG4_ORG!L53&lt;&gt;"",QB_PG4_ORG!L53,"")</f>
        <v/>
      </c>
      <c r="E229" s="153" t="str">
        <f>IF(QB_PG4_ORG!K53&lt;&gt;"",QB_PG4_ORG!K53,"")</f>
        <v/>
      </c>
      <c r="G229" s="160" t="str">
        <f t="shared" si="6"/>
        <v/>
      </c>
      <c r="H229" s="53">
        <f t="shared" si="7"/>
        <v>0</v>
      </c>
    </row>
    <row r="230" spans="1:8" x14ac:dyDescent="0.25">
      <c r="A230" s="151" t="str">
        <f>IF(QB_PG4_ORG!B54&lt;&gt;"",QB_PG4_ORG!B54,IF(QB_PG4_ORG!C54&lt;&gt;"",CONCATENATE(QB_PG4_ORG!$B$6,QB_PG4_ORG!C54),IF(QB_PG4_ORG!D54&lt;&gt;"",CONCATENATE(QB_PG4_ORG!$B$6,QB_PG4_ORG!$B$7,QB_PG4_ORG!D54),CONCATENATE(QB_PG4_ORG!$B$6,QB_PG4_ORG!$B$7,QB_PG4_ORG!$B$8,QB_PG4_ORG!E54))))</f>
        <v xml:space="preserve">                          </v>
      </c>
      <c r="B230" s="152" t="str">
        <f>IF(QB_PG4_ORG!F54&lt;&gt;"",QB_PG4_ORG!F54,"")</f>
        <v/>
      </c>
      <c r="C230" s="152"/>
      <c r="D230" s="152" t="str">
        <f>IF(QB_PG4_ORG!L54&lt;&gt;"",QB_PG4_ORG!L54,"")</f>
        <v/>
      </c>
      <c r="E230" s="153" t="str">
        <f>IF(QB_PG4_ORG!K54&lt;&gt;"",QB_PG4_ORG!K54,"")</f>
        <v/>
      </c>
      <c r="G230" s="160" t="str">
        <f t="shared" si="6"/>
        <v/>
      </c>
      <c r="H230" s="53">
        <f t="shared" si="7"/>
        <v>0</v>
      </c>
    </row>
    <row r="231" spans="1:8" x14ac:dyDescent="0.25">
      <c r="A231" s="151" t="str">
        <f>IF(QB_PG4_ORG!B55&lt;&gt;"",QB_PG4_ORG!B55,IF(QB_PG4_ORG!C55&lt;&gt;"",CONCATENATE(QB_PG4_ORG!$B$6,QB_PG4_ORG!C55),IF(QB_PG4_ORG!D55&lt;&gt;"",CONCATENATE(QB_PG4_ORG!$B$6,QB_PG4_ORG!$B$7,QB_PG4_ORG!D55),CONCATENATE(QB_PG4_ORG!$B$6,QB_PG4_ORG!$B$7,QB_PG4_ORG!$B$8,QB_PG4_ORG!E55))))</f>
        <v xml:space="preserve">                          </v>
      </c>
      <c r="B231" s="152" t="str">
        <f>IF(QB_PG4_ORG!F55&lt;&gt;"",QB_PG4_ORG!F55,"")</f>
        <v/>
      </c>
      <c r="C231" s="152"/>
      <c r="D231" s="152" t="str">
        <f>IF(QB_PG4_ORG!L55&lt;&gt;"",QB_PG4_ORG!L55,"")</f>
        <v/>
      </c>
      <c r="E231" s="153" t="str">
        <f>IF(QB_PG4_ORG!K55&lt;&gt;"",QB_PG4_ORG!K55,"")</f>
        <v/>
      </c>
      <c r="G231" s="160" t="str">
        <f t="shared" si="6"/>
        <v/>
      </c>
      <c r="H231" s="53">
        <f t="shared" si="7"/>
        <v>0</v>
      </c>
    </row>
    <row r="232" spans="1:8" x14ac:dyDescent="0.25">
      <c r="A232" s="151" t="str">
        <f>IF(QB_PG4_ORG!B56&lt;&gt;"",QB_PG4_ORG!B56,IF(QB_PG4_ORG!C56&lt;&gt;"",CONCATENATE(QB_PG4_ORG!$B$6,QB_PG4_ORG!C56),IF(QB_PG4_ORG!D56&lt;&gt;"",CONCATENATE(QB_PG4_ORG!$B$6,QB_PG4_ORG!$B$7,QB_PG4_ORG!D56),CONCATENATE(QB_PG4_ORG!$B$6,QB_PG4_ORG!$B$7,QB_PG4_ORG!$B$8,QB_PG4_ORG!E56))))</f>
        <v xml:space="preserve">                          </v>
      </c>
      <c r="B232" s="152" t="str">
        <f>IF(QB_PG4_ORG!F56&lt;&gt;"",QB_PG4_ORG!F56,"")</f>
        <v/>
      </c>
      <c r="C232" s="152"/>
      <c r="D232" s="152" t="str">
        <f>IF(QB_PG4_ORG!L56&lt;&gt;"",QB_PG4_ORG!L56,"")</f>
        <v/>
      </c>
      <c r="E232" s="153" t="str">
        <f>IF(QB_PG4_ORG!K56&lt;&gt;"",QB_PG4_ORG!K56,"")</f>
        <v/>
      </c>
      <c r="G232" s="160" t="str">
        <f t="shared" si="6"/>
        <v/>
      </c>
      <c r="H232" s="53">
        <f t="shared" si="7"/>
        <v>0</v>
      </c>
    </row>
    <row r="233" spans="1:8" x14ac:dyDescent="0.25">
      <c r="A233" s="151" t="str">
        <f>IF(QB_PG4_ORG!B57&lt;&gt;"",QB_PG4_ORG!B57,IF(QB_PG4_ORG!C57&lt;&gt;"",CONCATENATE(QB_PG4_ORG!$B$6,QB_PG4_ORG!C57),IF(QB_PG4_ORG!D57&lt;&gt;"",CONCATENATE(QB_PG4_ORG!$B$6,QB_PG4_ORG!$B$7,QB_PG4_ORG!D57),CONCATENATE(QB_PG4_ORG!$B$6,QB_PG4_ORG!$B$7,QB_PG4_ORG!$B$8,QB_PG4_ORG!E57))))</f>
        <v xml:space="preserve">                          </v>
      </c>
      <c r="B233" s="152" t="str">
        <f>IF(QB_PG4_ORG!F57&lt;&gt;"",QB_PG4_ORG!F57,"")</f>
        <v/>
      </c>
      <c r="C233" s="152"/>
      <c r="D233" s="152" t="str">
        <f>IF(QB_PG4_ORG!L57&lt;&gt;"",QB_PG4_ORG!L57,"")</f>
        <v/>
      </c>
      <c r="E233" s="153" t="str">
        <f>IF(QB_PG4_ORG!K57&lt;&gt;"",QB_PG4_ORG!K57,"")</f>
        <v/>
      </c>
      <c r="G233" s="160" t="str">
        <f t="shared" si="6"/>
        <v/>
      </c>
      <c r="H233" s="53">
        <f t="shared" si="7"/>
        <v>0</v>
      </c>
    </row>
    <row r="234" spans="1:8" x14ac:dyDescent="0.25">
      <c r="A234" s="151" t="str">
        <f>IF(QB_PG4_ORG!B58&lt;&gt;"",QB_PG4_ORG!B58,IF(QB_PG4_ORG!C58&lt;&gt;"",CONCATENATE(QB_PG4_ORG!$B$6,QB_PG4_ORG!C58),IF(QB_PG4_ORG!D58&lt;&gt;"",CONCATENATE(QB_PG4_ORG!$B$6,QB_PG4_ORG!$B$7,QB_PG4_ORG!D58),CONCATENATE(QB_PG4_ORG!$B$6,QB_PG4_ORG!$B$7,QB_PG4_ORG!$B$8,QB_PG4_ORG!E58))))</f>
        <v xml:space="preserve">                          </v>
      </c>
      <c r="B234" s="152" t="str">
        <f>IF(QB_PG4_ORG!F58&lt;&gt;"",QB_PG4_ORG!F58,"")</f>
        <v/>
      </c>
      <c r="C234" s="152"/>
      <c r="D234" s="152" t="str">
        <f>IF(QB_PG4_ORG!L58&lt;&gt;"",QB_PG4_ORG!L58,"")</f>
        <v/>
      </c>
      <c r="E234" s="153" t="str">
        <f>IF(QB_PG4_ORG!K58&lt;&gt;"",QB_PG4_ORG!K58,"")</f>
        <v/>
      </c>
      <c r="G234" s="160" t="str">
        <f t="shared" si="6"/>
        <v/>
      </c>
      <c r="H234" s="53">
        <f t="shared" si="7"/>
        <v>0</v>
      </c>
    </row>
    <row r="235" spans="1:8" x14ac:dyDescent="0.25">
      <c r="A235" s="151" t="str">
        <f>IF(QB_PG4_ORG!B59&lt;&gt;"",QB_PG4_ORG!B59,IF(QB_PG4_ORG!C59&lt;&gt;"",CONCATENATE(QB_PG4_ORG!$B$6,QB_PG4_ORG!C59),IF(QB_PG4_ORG!D59&lt;&gt;"",CONCATENATE(QB_PG4_ORG!$B$6,QB_PG4_ORG!$B$7,QB_PG4_ORG!D59),CONCATENATE(QB_PG4_ORG!$B$6,QB_PG4_ORG!$B$7,QB_PG4_ORG!$B$8,QB_PG4_ORG!E59))))</f>
        <v xml:space="preserve">                          </v>
      </c>
      <c r="B235" s="152" t="str">
        <f>IF(QB_PG4_ORG!F59&lt;&gt;"",QB_PG4_ORG!F59,"")</f>
        <v/>
      </c>
      <c r="C235" s="152"/>
      <c r="D235" s="152" t="str">
        <f>IF(QB_PG4_ORG!L59&lt;&gt;"",QB_PG4_ORG!L59,"")</f>
        <v/>
      </c>
      <c r="E235" s="153" t="str">
        <f>IF(QB_PG4_ORG!K59&lt;&gt;"",QB_PG4_ORG!K59,"")</f>
        <v/>
      </c>
      <c r="G235" s="160" t="str">
        <f t="shared" si="6"/>
        <v/>
      </c>
      <c r="H235" s="53">
        <f t="shared" si="7"/>
        <v>0</v>
      </c>
    </row>
    <row r="236" spans="1:8" x14ac:dyDescent="0.25">
      <c r="A236" s="151" t="str">
        <f>IF(QB_PG4_ORG!B60&lt;&gt;"",QB_PG4_ORG!B60,IF(QB_PG4_ORG!C60&lt;&gt;"",CONCATENATE(QB_PG4_ORG!$B$6,QB_PG4_ORG!C60),IF(QB_PG4_ORG!D60&lt;&gt;"",CONCATENATE(QB_PG4_ORG!$B$6,QB_PG4_ORG!$B$7,QB_PG4_ORG!D60),CONCATENATE(QB_PG4_ORG!$B$6,QB_PG4_ORG!$B$7,QB_PG4_ORG!$B$8,QB_PG4_ORG!E60))))</f>
        <v xml:space="preserve">                          </v>
      </c>
      <c r="B236" s="152" t="str">
        <f>IF(QB_PG4_ORG!F60&lt;&gt;"",QB_PG4_ORG!F60,"")</f>
        <v/>
      </c>
      <c r="C236" s="152"/>
      <c r="D236" s="152" t="str">
        <f>IF(QB_PG4_ORG!L60&lt;&gt;"",QB_PG4_ORG!L60,"")</f>
        <v/>
      </c>
      <c r="E236" s="153" t="str">
        <f>IF(QB_PG4_ORG!K60&lt;&gt;"",QB_PG4_ORG!K60,"")</f>
        <v/>
      </c>
      <c r="G236" s="160" t="str">
        <f t="shared" si="6"/>
        <v/>
      </c>
      <c r="H236" s="53">
        <f t="shared" si="7"/>
        <v>0</v>
      </c>
    </row>
    <row r="237" spans="1:8" x14ac:dyDescent="0.25">
      <c r="A237" s="151" t="str">
        <f>IF(QB_PG4_ORG!B61&lt;&gt;"",QB_PG4_ORG!B61,IF(QB_PG4_ORG!C61&lt;&gt;"",CONCATENATE(QB_PG4_ORG!$B$6,QB_PG4_ORG!C61),IF(QB_PG4_ORG!D61&lt;&gt;"",CONCATENATE(QB_PG4_ORG!$B$6,QB_PG4_ORG!$B$7,QB_PG4_ORG!D61),CONCATENATE(QB_PG4_ORG!$B$6,QB_PG4_ORG!$B$7,QB_PG4_ORG!$B$8,QB_PG4_ORG!E61))))</f>
        <v xml:space="preserve">                          </v>
      </c>
      <c r="B237" s="152" t="str">
        <f>IF(QB_PG4_ORG!F61&lt;&gt;"",QB_PG4_ORG!F61,"")</f>
        <v/>
      </c>
      <c r="C237" s="152"/>
      <c r="D237" s="152" t="str">
        <f>IF(QB_PG4_ORG!L61&lt;&gt;"",QB_PG4_ORG!L61,"")</f>
        <v/>
      </c>
      <c r="E237" s="153" t="str">
        <f>IF(QB_PG4_ORG!K61&lt;&gt;"",QB_PG4_ORG!K61,"")</f>
        <v/>
      </c>
      <c r="G237" s="160" t="str">
        <f t="shared" si="6"/>
        <v/>
      </c>
      <c r="H237" s="53">
        <f t="shared" si="7"/>
        <v>0</v>
      </c>
    </row>
    <row r="238" spans="1:8" x14ac:dyDescent="0.25">
      <c r="A238" s="151" t="str">
        <f>IF(QB_PG4_ORG!B62&lt;&gt;"",QB_PG4_ORG!B62,IF(QB_PG4_ORG!C62&lt;&gt;"",CONCATENATE(QB_PG4_ORG!$B$6,QB_PG4_ORG!C62),IF(QB_PG4_ORG!D62&lt;&gt;"",CONCATENATE(QB_PG4_ORG!$B$6,QB_PG4_ORG!$B$7,QB_PG4_ORG!D62),CONCATENATE(QB_PG4_ORG!$B$6,QB_PG4_ORG!$B$7,QB_PG4_ORG!$B$8,QB_PG4_ORG!E62))))</f>
        <v xml:space="preserve">                          </v>
      </c>
      <c r="B238" s="152" t="str">
        <f>IF(QB_PG4_ORG!F62&lt;&gt;"",QB_PG4_ORG!F62,"")</f>
        <v/>
      </c>
      <c r="C238" s="152"/>
      <c r="D238" s="152" t="str">
        <f>IF(QB_PG4_ORG!L62&lt;&gt;"",QB_PG4_ORG!L62,"")</f>
        <v/>
      </c>
      <c r="E238" s="153" t="str">
        <f>IF(QB_PG4_ORG!K62&lt;&gt;"",QB_PG4_ORG!K62,"")</f>
        <v/>
      </c>
      <c r="G238" s="160" t="str">
        <f t="shared" si="6"/>
        <v/>
      </c>
      <c r="H238" s="53">
        <f t="shared" si="7"/>
        <v>0</v>
      </c>
    </row>
    <row r="239" spans="1:8" x14ac:dyDescent="0.25">
      <c r="A239" s="151" t="str">
        <f>IF(QB_PG4_ORG!B63&lt;&gt;"",QB_PG4_ORG!B63,IF(QB_PG4_ORG!C63&lt;&gt;"",CONCATENATE(QB_PG4_ORG!$B$6,QB_PG4_ORG!C63),IF(QB_PG4_ORG!D63&lt;&gt;"",CONCATENATE(QB_PG4_ORG!$B$6,QB_PG4_ORG!$B$7,QB_PG4_ORG!D63),CONCATENATE(QB_PG4_ORG!$B$6,QB_PG4_ORG!$B$7,QB_PG4_ORG!$B$8,QB_PG4_ORG!E63))))</f>
        <v xml:space="preserve">                          </v>
      </c>
      <c r="B239" s="152" t="str">
        <f>IF(QB_PG4_ORG!F63&lt;&gt;"",QB_PG4_ORG!F63,"")</f>
        <v/>
      </c>
      <c r="C239" s="152"/>
      <c r="D239" s="152" t="str">
        <f>IF(QB_PG4_ORG!L63&lt;&gt;"",QB_PG4_ORG!L63,"")</f>
        <v/>
      </c>
      <c r="E239" s="153" t="str">
        <f>IF(QB_PG4_ORG!K63&lt;&gt;"",QB_PG4_ORG!K63,"")</f>
        <v/>
      </c>
      <c r="G239" s="160" t="str">
        <f t="shared" si="6"/>
        <v/>
      </c>
      <c r="H239" s="53">
        <f t="shared" si="7"/>
        <v>0</v>
      </c>
    </row>
    <row r="240" spans="1:8" x14ac:dyDescent="0.25">
      <c r="A240" s="151" t="str">
        <f>IF(QB_PG4_ORG!B64&lt;&gt;"",QB_PG4_ORG!B64,IF(QB_PG4_ORG!C64&lt;&gt;"",CONCATENATE(QB_PG4_ORG!$B$6,QB_PG4_ORG!C64),IF(QB_PG4_ORG!D64&lt;&gt;"",CONCATENATE(QB_PG4_ORG!$B$6,QB_PG4_ORG!$B$7,QB_PG4_ORG!D64),CONCATENATE(QB_PG4_ORG!$B$6,QB_PG4_ORG!$B$7,QB_PG4_ORG!$B$8,QB_PG4_ORG!E64))))</f>
        <v xml:space="preserve">                          </v>
      </c>
      <c r="B240" s="152" t="str">
        <f>IF(QB_PG4_ORG!F64&lt;&gt;"",QB_PG4_ORG!F64,"")</f>
        <v/>
      </c>
      <c r="C240" s="152"/>
      <c r="D240" s="152" t="str">
        <f>IF(QB_PG4_ORG!L64&lt;&gt;"",QB_PG4_ORG!L64,"")</f>
        <v/>
      </c>
      <c r="E240" s="153" t="str">
        <f>IF(QB_PG4_ORG!K64&lt;&gt;"",QB_PG4_ORG!K64,"")</f>
        <v/>
      </c>
      <c r="G240" s="160" t="str">
        <f t="shared" si="6"/>
        <v/>
      </c>
      <c r="H240" s="53">
        <f t="shared" si="7"/>
        <v>0</v>
      </c>
    </row>
    <row r="241" spans="1:8" x14ac:dyDescent="0.25">
      <c r="A241" s="151" t="str">
        <f>IF(QB_PG4_ORG!B65&lt;&gt;"",QB_PG4_ORG!B65,IF(QB_PG4_ORG!C65&lt;&gt;"",CONCATENATE(QB_PG4_ORG!$B$6,QB_PG4_ORG!C65),IF(QB_PG4_ORG!D65&lt;&gt;"",CONCATENATE(QB_PG4_ORG!$B$6,QB_PG4_ORG!$B$7,QB_PG4_ORG!D65),CONCATENATE(QB_PG4_ORG!$B$6,QB_PG4_ORG!$B$7,QB_PG4_ORG!$B$8,QB_PG4_ORG!E65))))</f>
        <v xml:space="preserve">                          </v>
      </c>
      <c r="B241" s="152" t="str">
        <f>IF(QB_PG4_ORG!F65&lt;&gt;"",QB_PG4_ORG!F65,"")</f>
        <v/>
      </c>
      <c r="C241" s="152"/>
      <c r="D241" s="152" t="str">
        <f>IF(QB_PG4_ORG!L65&lt;&gt;"",QB_PG4_ORG!L65,"")</f>
        <v/>
      </c>
      <c r="E241" s="153" t="str">
        <f>IF(QB_PG4_ORG!K65&lt;&gt;"",QB_PG4_ORG!K65,"")</f>
        <v/>
      </c>
      <c r="G241" s="160" t="str">
        <f t="shared" si="6"/>
        <v/>
      </c>
      <c r="H241" s="53">
        <f t="shared" si="7"/>
        <v>0</v>
      </c>
    </row>
    <row r="242" spans="1:8" x14ac:dyDescent="0.25">
      <c r="A242" s="151" t="str">
        <f>IF(QB_PG4_ORG!B66&lt;&gt;"",QB_PG4_ORG!B66,IF(QB_PG4_ORG!C66&lt;&gt;"",CONCATENATE(QB_PG4_ORG!$B$6,QB_PG4_ORG!C66),IF(QB_PG4_ORG!D66&lt;&gt;"",CONCATENATE(QB_PG4_ORG!$B$6,QB_PG4_ORG!$B$7,QB_PG4_ORG!D66),CONCATENATE(QB_PG4_ORG!$B$6,QB_PG4_ORG!$B$7,QB_PG4_ORG!$B$8,QB_PG4_ORG!E66))))</f>
        <v xml:space="preserve">                          </v>
      </c>
      <c r="B242" s="152" t="str">
        <f>IF(QB_PG4_ORG!F66&lt;&gt;"",QB_PG4_ORG!F66,"")</f>
        <v/>
      </c>
      <c r="C242" s="152"/>
      <c r="D242" s="152" t="str">
        <f>IF(QB_PG4_ORG!L66&lt;&gt;"",QB_PG4_ORG!L66,"")</f>
        <v/>
      </c>
      <c r="E242" s="153" t="str">
        <f>IF(QB_PG4_ORG!K66&lt;&gt;"",QB_PG4_ORG!K66,"")</f>
        <v/>
      </c>
      <c r="G242" s="160" t="str">
        <f t="shared" si="6"/>
        <v/>
      </c>
      <c r="H242" s="53">
        <f t="shared" si="7"/>
        <v>0</v>
      </c>
    </row>
    <row r="243" spans="1:8" x14ac:dyDescent="0.25">
      <c r="A243" s="151" t="str">
        <f>IF(QB_PG4_ORG!B67&lt;&gt;"",QB_PG4_ORG!B67,IF(QB_PG4_ORG!C67&lt;&gt;"",CONCATENATE(QB_PG4_ORG!$B$6,QB_PG4_ORG!C67),IF(QB_PG4_ORG!D67&lt;&gt;"",CONCATENATE(QB_PG4_ORG!$B$6,QB_PG4_ORG!$B$7,QB_PG4_ORG!D67),CONCATENATE(QB_PG4_ORG!$B$6,QB_PG4_ORG!$B$7,QB_PG4_ORG!$B$8,QB_PG4_ORG!E67))))</f>
        <v xml:space="preserve">                          </v>
      </c>
      <c r="B243" s="152" t="str">
        <f>IF(QB_PG4_ORG!F67&lt;&gt;"",QB_PG4_ORG!F67,"")</f>
        <v/>
      </c>
      <c r="C243" s="152"/>
      <c r="D243" s="152" t="str">
        <f>IF(QB_PG4_ORG!L67&lt;&gt;"",QB_PG4_ORG!L67,"")</f>
        <v/>
      </c>
      <c r="E243" s="153" t="str">
        <f>IF(QB_PG4_ORG!K67&lt;&gt;"",QB_PG4_ORG!K67,"")</f>
        <v/>
      </c>
      <c r="G243" s="160" t="str">
        <f t="shared" si="6"/>
        <v/>
      </c>
      <c r="H243" s="53">
        <f t="shared" si="7"/>
        <v>0</v>
      </c>
    </row>
    <row r="244" spans="1:8" x14ac:dyDescent="0.25">
      <c r="A244" s="151" t="str">
        <f>IF(QB_PG4_ORG!B68&lt;&gt;"",QB_PG4_ORG!B68,IF(QB_PG4_ORG!C68&lt;&gt;"",CONCATENATE(QB_PG4_ORG!$B$6,QB_PG4_ORG!C68),IF(QB_PG4_ORG!D68&lt;&gt;"",CONCATENATE(QB_PG4_ORG!$B$6,QB_PG4_ORG!$B$7,QB_PG4_ORG!D68),CONCATENATE(QB_PG4_ORG!$B$6,QB_PG4_ORG!$B$7,QB_PG4_ORG!$B$8,QB_PG4_ORG!E68))))</f>
        <v xml:space="preserve">                          </v>
      </c>
      <c r="B244" s="152" t="str">
        <f>IF(QB_PG4_ORG!F68&lt;&gt;"",QB_PG4_ORG!F68,"")</f>
        <v/>
      </c>
      <c r="C244" s="152"/>
      <c r="D244" s="152" t="str">
        <f>IF(QB_PG4_ORG!L68&lt;&gt;"",QB_PG4_ORG!L68,"")</f>
        <v/>
      </c>
      <c r="E244" s="153" t="str">
        <f>IF(QB_PG4_ORG!K68&lt;&gt;"",QB_PG4_ORG!K68,"")</f>
        <v/>
      </c>
      <c r="G244" s="160" t="str">
        <f t="shared" si="6"/>
        <v/>
      </c>
      <c r="H244" s="53">
        <f t="shared" si="7"/>
        <v>0</v>
      </c>
    </row>
    <row r="245" spans="1:8" x14ac:dyDescent="0.25">
      <c r="A245" s="151" t="str">
        <f>IF(QB_PG4_ORG!B69&lt;&gt;"",QB_PG4_ORG!B69,IF(QB_PG4_ORG!C69&lt;&gt;"",CONCATENATE(QB_PG4_ORG!$B$6,QB_PG4_ORG!C69),IF(QB_PG4_ORG!D69&lt;&gt;"",CONCATENATE(QB_PG4_ORG!$B$6,QB_PG4_ORG!$B$7,QB_PG4_ORG!D69),CONCATENATE(QB_PG4_ORG!$B$6,QB_PG4_ORG!$B$7,QB_PG4_ORG!$B$8,QB_PG4_ORG!E69))))</f>
        <v xml:space="preserve">                          </v>
      </c>
      <c r="B245" s="152" t="str">
        <f>IF(QB_PG4_ORG!F69&lt;&gt;"",QB_PG4_ORG!F69,"")</f>
        <v/>
      </c>
      <c r="C245" s="152"/>
      <c r="D245" s="152" t="str">
        <f>IF(QB_PG4_ORG!L69&lt;&gt;"",QB_PG4_ORG!L69,"")</f>
        <v/>
      </c>
      <c r="E245" s="153" t="str">
        <f>IF(QB_PG4_ORG!K69&lt;&gt;"",QB_PG4_ORG!K69,"")</f>
        <v/>
      </c>
      <c r="G245" s="160" t="str">
        <f t="shared" si="6"/>
        <v/>
      </c>
      <c r="H245" s="53">
        <f t="shared" si="7"/>
        <v>0</v>
      </c>
    </row>
    <row r="246" spans="1:8" x14ac:dyDescent="0.25">
      <c r="A246" s="151" t="str">
        <f>IF(QB_PG4_ORG!B70&lt;&gt;"",QB_PG4_ORG!B70,IF(QB_PG4_ORG!C70&lt;&gt;"",CONCATENATE(QB_PG4_ORG!$B$6,QB_PG4_ORG!C70),IF(QB_PG4_ORG!D70&lt;&gt;"",CONCATENATE(QB_PG4_ORG!$B$6,QB_PG4_ORG!$B$7,QB_PG4_ORG!D70),CONCATENATE(QB_PG4_ORG!$B$6,QB_PG4_ORG!$B$7,QB_PG4_ORG!$B$8,QB_PG4_ORG!E70))))</f>
        <v xml:space="preserve">                          </v>
      </c>
      <c r="B246" s="152" t="str">
        <f>IF(QB_PG4_ORG!F70&lt;&gt;"",QB_PG4_ORG!F70,"")</f>
        <v/>
      </c>
      <c r="C246" s="152"/>
      <c r="D246" s="152" t="str">
        <f>IF(QB_PG4_ORG!L70&lt;&gt;"",QB_PG4_ORG!L70,"")</f>
        <v/>
      </c>
      <c r="E246" s="153" t="str">
        <f>IF(QB_PG4_ORG!K70&lt;&gt;"",QB_PG4_ORG!K70,"")</f>
        <v/>
      </c>
      <c r="G246" s="160" t="str">
        <f t="shared" si="6"/>
        <v/>
      </c>
      <c r="H246" s="53">
        <f t="shared" si="7"/>
        <v>0</v>
      </c>
    </row>
    <row r="247" spans="1:8" x14ac:dyDescent="0.25">
      <c r="A247" s="151" t="str">
        <f>IF(QB_PG4_ORG!B71&lt;&gt;"",QB_PG4_ORG!B71,IF(QB_PG4_ORG!C71&lt;&gt;"",CONCATENATE(QB_PG4_ORG!$B$6,QB_PG4_ORG!C71),IF(QB_PG4_ORG!D71&lt;&gt;"",CONCATENATE(QB_PG4_ORG!$B$6,QB_PG4_ORG!$B$7,QB_PG4_ORG!D71),CONCATENATE(QB_PG4_ORG!$B$6,QB_PG4_ORG!$B$7,QB_PG4_ORG!$B$8,QB_PG4_ORG!E71))))</f>
        <v xml:space="preserve">                          </v>
      </c>
      <c r="B247" s="152" t="str">
        <f>IF(QB_PG4_ORG!F71&lt;&gt;"",QB_PG4_ORG!F71,"")</f>
        <v/>
      </c>
      <c r="C247" s="152"/>
      <c r="D247" s="152" t="str">
        <f>IF(QB_PG4_ORG!L71&lt;&gt;"",QB_PG4_ORG!L71,"")</f>
        <v/>
      </c>
      <c r="E247" s="153" t="str">
        <f>IF(QB_PG4_ORG!K71&lt;&gt;"",QB_PG4_ORG!K71,"")</f>
        <v/>
      </c>
      <c r="G247" s="160" t="str">
        <f t="shared" si="6"/>
        <v/>
      </c>
      <c r="H247" s="53">
        <f t="shared" si="7"/>
        <v>0</v>
      </c>
    </row>
    <row r="248" spans="1:8" x14ac:dyDescent="0.25">
      <c r="A248" s="151" t="str">
        <f>IF(QB_PG4_ORG!B72&lt;&gt;"",QB_PG4_ORG!B72,IF(QB_PG4_ORG!C72&lt;&gt;"",CONCATENATE(QB_PG4_ORG!$B$6,QB_PG4_ORG!C72),IF(QB_PG4_ORG!D72&lt;&gt;"",CONCATENATE(QB_PG4_ORG!$B$6,QB_PG4_ORG!$B$7,QB_PG4_ORG!D72),CONCATENATE(QB_PG4_ORG!$B$6,QB_PG4_ORG!$B$7,QB_PG4_ORG!$B$8,QB_PG4_ORG!E72))))</f>
        <v xml:space="preserve">                          </v>
      </c>
      <c r="B248" s="152" t="str">
        <f>IF(QB_PG4_ORG!F72&lt;&gt;"",QB_PG4_ORG!F72,"")</f>
        <v/>
      </c>
      <c r="C248" s="152"/>
      <c r="D248" s="152" t="str">
        <f>IF(QB_PG4_ORG!L72&lt;&gt;"",QB_PG4_ORG!L72,"")</f>
        <v/>
      </c>
      <c r="E248" s="153" t="str">
        <f>IF(QB_PG4_ORG!K72&lt;&gt;"",QB_PG4_ORG!K72,"")</f>
        <v/>
      </c>
      <c r="G248" s="160" t="str">
        <f t="shared" si="6"/>
        <v/>
      </c>
      <c r="H248" s="53">
        <f t="shared" si="7"/>
        <v>0</v>
      </c>
    </row>
    <row r="249" spans="1:8" x14ac:dyDescent="0.25">
      <c r="A249" s="151" t="str">
        <f>IF(QB_PG4_ORG!B73&lt;&gt;"",QB_PG4_ORG!B73,IF(QB_PG4_ORG!C73&lt;&gt;"",CONCATENATE(QB_PG4_ORG!$B$6,QB_PG4_ORG!C73),IF(QB_PG4_ORG!D73&lt;&gt;"",CONCATENATE(QB_PG4_ORG!$B$6,QB_PG4_ORG!$B$7,QB_PG4_ORG!D73),CONCATENATE(QB_PG4_ORG!$B$6,QB_PG4_ORG!$B$7,QB_PG4_ORG!$B$8,QB_PG4_ORG!E73))))</f>
        <v xml:space="preserve">                          </v>
      </c>
      <c r="B249" s="152" t="str">
        <f>IF(QB_PG4_ORG!F73&lt;&gt;"",QB_PG4_ORG!F73,"")</f>
        <v/>
      </c>
      <c r="C249" s="152"/>
      <c r="D249" s="152" t="str">
        <f>IF(QB_PG4_ORG!L73&lt;&gt;"",QB_PG4_ORG!L73,"")</f>
        <v/>
      </c>
      <c r="E249" s="153" t="str">
        <f>IF(QB_PG4_ORG!K73&lt;&gt;"",QB_PG4_ORG!K73,"")</f>
        <v/>
      </c>
      <c r="G249" s="160" t="str">
        <f t="shared" si="6"/>
        <v/>
      </c>
      <c r="H249" s="53">
        <f t="shared" si="7"/>
        <v>0</v>
      </c>
    </row>
    <row r="250" spans="1:8" x14ac:dyDescent="0.25">
      <c r="A250" s="151" t="str">
        <f>IF(QB_PG4_ORG!B74&lt;&gt;"",QB_PG4_ORG!B74,IF(QB_PG4_ORG!C74&lt;&gt;"",CONCATENATE(QB_PG4_ORG!$B$6,QB_PG4_ORG!C74),IF(QB_PG4_ORG!D74&lt;&gt;"",CONCATENATE(QB_PG4_ORG!$B$6,QB_PG4_ORG!$B$7,QB_PG4_ORG!D74),CONCATENATE(QB_PG4_ORG!$B$6,QB_PG4_ORG!$B$7,QB_PG4_ORG!$B$8,QB_PG4_ORG!E74))))</f>
        <v xml:space="preserve">                          </v>
      </c>
      <c r="B250" s="152" t="str">
        <f>IF(QB_PG4_ORG!F74&lt;&gt;"",QB_PG4_ORG!F74,"")</f>
        <v/>
      </c>
      <c r="C250" s="152"/>
      <c r="D250" s="152" t="str">
        <f>IF(QB_PG4_ORG!L74&lt;&gt;"",QB_PG4_ORG!L74,"")</f>
        <v/>
      </c>
      <c r="E250" s="153" t="str">
        <f>IF(QB_PG4_ORG!K74&lt;&gt;"",QB_PG4_ORG!K74,"")</f>
        <v/>
      </c>
      <c r="G250" s="160" t="str">
        <f t="shared" si="6"/>
        <v/>
      </c>
      <c r="H250" s="53">
        <f t="shared" si="7"/>
        <v>0</v>
      </c>
    </row>
    <row r="251" spans="1:8" x14ac:dyDescent="0.25">
      <c r="A251" s="151" t="str">
        <f>IF(QB_PG4_ORG!B75&lt;&gt;"",QB_PG4_ORG!B75,IF(QB_PG4_ORG!C75&lt;&gt;"",CONCATENATE(QB_PG4_ORG!$B$6,QB_PG4_ORG!C75),IF(QB_PG4_ORG!D75&lt;&gt;"",CONCATENATE(QB_PG4_ORG!$B$6,QB_PG4_ORG!$B$7,QB_PG4_ORG!D75),CONCATENATE(QB_PG4_ORG!$B$6,QB_PG4_ORG!$B$7,QB_PG4_ORG!$B$8,QB_PG4_ORG!E75))))</f>
        <v xml:space="preserve">                          </v>
      </c>
      <c r="B251" s="152" t="str">
        <f>IF(QB_PG4_ORG!F75&lt;&gt;"",QB_PG4_ORG!F75,"")</f>
        <v/>
      </c>
      <c r="C251" s="152"/>
      <c r="D251" s="152" t="str">
        <f>IF(QB_PG4_ORG!L75&lt;&gt;"",QB_PG4_ORG!L75,"")</f>
        <v/>
      </c>
      <c r="E251" s="153" t="str">
        <f>IF(QB_PG4_ORG!K75&lt;&gt;"",QB_PG4_ORG!K75,"")</f>
        <v/>
      </c>
      <c r="G251" s="160" t="str">
        <f t="shared" si="6"/>
        <v/>
      </c>
      <c r="H251" s="53">
        <f t="shared" si="7"/>
        <v>0</v>
      </c>
    </row>
    <row r="252" spans="1:8" x14ac:dyDescent="0.25">
      <c r="A252" s="151" t="str">
        <f>IF(QB_PG4_ORG!B76&lt;&gt;"",QB_PG4_ORG!B76,IF(QB_PG4_ORG!C76&lt;&gt;"",CONCATENATE(QB_PG4_ORG!$B$6,QB_PG4_ORG!C76),IF(QB_PG4_ORG!D76&lt;&gt;"",CONCATENATE(QB_PG4_ORG!$B$6,QB_PG4_ORG!$B$7,QB_PG4_ORG!D76),CONCATENATE(QB_PG4_ORG!$B$6,QB_PG4_ORG!$B$7,QB_PG4_ORG!$B$8,QB_PG4_ORG!E76))))</f>
        <v xml:space="preserve">                          </v>
      </c>
      <c r="B252" s="152" t="str">
        <f>IF(QB_PG4_ORG!F76&lt;&gt;"",QB_PG4_ORG!F76,"")</f>
        <v/>
      </c>
      <c r="C252" s="152"/>
      <c r="D252" s="152" t="str">
        <f>IF(QB_PG4_ORG!L76&lt;&gt;"",QB_PG4_ORG!L76,"")</f>
        <v/>
      </c>
      <c r="E252" s="153" t="str">
        <f>IF(QB_PG4_ORG!K76&lt;&gt;"",QB_PG4_ORG!K76,"")</f>
        <v/>
      </c>
      <c r="G252" s="160" t="str">
        <f t="shared" si="6"/>
        <v/>
      </c>
      <c r="H252" s="53">
        <f t="shared" si="7"/>
        <v>0</v>
      </c>
    </row>
    <row r="253" spans="1:8" x14ac:dyDescent="0.25">
      <c r="A253" s="154" t="str">
        <f>IF(QB_PG4_ORG!B77&lt;&gt;"",QB_PG4_ORG!B77,IF(QB_PG4_ORG!C77&lt;&gt;"",CONCATENATE(QB_PG4_ORG!$B$6,QB_PG4_ORG!C77),IF(QB_PG4_ORG!D77&lt;&gt;"",CONCATENATE(QB_PG4_ORG!$B$6,QB_PG4_ORG!$B$7,QB_PG4_ORG!D77),CONCATENATE(QB_PG4_ORG!$B$6,QB_PG4_ORG!$B$7,QB_PG4_ORG!$B$8,QB_PG4_ORG!E77))))</f>
        <v xml:space="preserve">                          </v>
      </c>
      <c r="B253" s="155" t="str">
        <f>IF(QB_PG4_ORG!F77&lt;&gt;"",QB_PG4_ORG!F77,"")</f>
        <v/>
      </c>
      <c r="C253" s="155"/>
      <c r="D253" s="152" t="str">
        <f>IF(QB_PG4_ORG!L77&lt;&gt;"",QB_PG4_ORG!L77,"")</f>
        <v/>
      </c>
      <c r="E253" s="156" t="str">
        <f>IF(QB_PG4_ORG!K77&lt;&gt;"",QB_PG4_ORG!K77,"")</f>
        <v/>
      </c>
      <c r="G253" s="161" t="str">
        <f t="shared" si="6"/>
        <v/>
      </c>
      <c r="H253" s="95">
        <f t="shared" si="7"/>
        <v>0</v>
      </c>
    </row>
    <row r="254" spans="1:8" ht="3" customHeight="1" x14ac:dyDescent="0.25">
      <c r="A254" s="137"/>
      <c r="B254" s="138"/>
      <c r="C254" s="138"/>
      <c r="D254" s="138"/>
      <c r="E254" s="140"/>
      <c r="G254" s="20"/>
      <c r="H254" s="20"/>
    </row>
    <row r="255" spans="1:8" ht="20.100000000000001" customHeight="1" x14ac:dyDescent="0.25"/>
    <row r="256" spans="1:8" ht="15.75" x14ac:dyDescent="0.25">
      <c r="A256" s="134" t="str">
        <f>IF(Generalità_ORG!D35="",Testi_CALC!E5,CONCATENATE("Voce della QB del PG 5: ",Generalità_ORG!D35))</f>
        <v>(PG non utilizzato)</v>
      </c>
      <c r="B256" s="135" t="s">
        <v>155</v>
      </c>
      <c r="C256" s="135" t="s">
        <v>157</v>
      </c>
      <c r="D256" s="135" t="s">
        <v>158</v>
      </c>
      <c r="E256" s="136" t="s">
        <v>156</v>
      </c>
      <c r="G256" s="2" t="s">
        <v>166</v>
      </c>
      <c r="H256" s="18" t="s">
        <v>167</v>
      </c>
    </row>
    <row r="257" spans="1:12" x14ac:dyDescent="0.25">
      <c r="A257" s="151" t="str">
        <f>IF(QB_PG5_ORG!B18&lt;&gt;"",QB_PG5_ORG!B18,IF(QB_PG5_ORG!C18&lt;&gt;"",CONCATENATE(QB_PG5_ORG!$B$6,QB_PG5_ORG!C18),IF(QB_PG5_ORG!D18&lt;&gt;"",CONCATENATE(QB_PG5_ORG!$B$6,QB_PG5_ORG!$B$7,QB_PG5_ORG!D18),CONCATENATE(QB_PG5_ORG!$B$6,QB_PG5_ORG!$B$7,QB_PG5_ORG!$B$8,QB_PG5_ORG!E18))))</f>
        <v xml:space="preserve">                          </v>
      </c>
      <c r="B257" s="152" t="str">
        <f>IF(QB_PG5_ORG!F18&lt;&gt;"",QB_PG5_ORG!F18,"")</f>
        <v/>
      </c>
      <c r="C257" s="152"/>
      <c r="D257" s="152" t="str">
        <f>IF(QB_PG5_ORG!L18&lt;&gt;"",QB_PG5_ORG!L18,"")</f>
        <v/>
      </c>
      <c r="E257" s="153" t="str">
        <f>IF(QB_PG5_ORG!K18&lt;&gt;"",QB_PG5_ORG!K18,"")</f>
        <v/>
      </c>
      <c r="G257" s="160" t="str">
        <f>IF(C257="","",IF(OR(C257="/",C257="\"),E257/2,E257))</f>
        <v/>
      </c>
      <c r="H257" s="53">
        <f>IF(D257&lt;&gt;"",1,0)</f>
        <v>0</v>
      </c>
    </row>
    <row r="258" spans="1:12" x14ac:dyDescent="0.25">
      <c r="A258" s="151" t="str">
        <f>IF(QB_PG5_ORG!B19&lt;&gt;"",QB_PG5_ORG!B19,IF(QB_PG5_ORG!C19&lt;&gt;"",CONCATENATE(QB_PG5_ORG!$B$6,QB_PG5_ORG!C19),IF(QB_PG5_ORG!D19&lt;&gt;"",CONCATENATE(QB_PG5_ORG!$B$6,QB_PG5_ORG!$B$7,QB_PG5_ORG!D19),CONCATENATE(QB_PG5_ORG!$B$6,QB_PG5_ORG!$B$7,QB_PG5_ORG!$B$8,QB_PG5_ORG!E19))))</f>
        <v xml:space="preserve">                          </v>
      </c>
      <c r="B258" s="152" t="str">
        <f>IF(QB_PG5_ORG!F19&lt;&gt;"",QB_PG5_ORG!F19,"")</f>
        <v/>
      </c>
      <c r="C258" s="152"/>
      <c r="D258" s="152" t="str">
        <f>IF(QB_PG5_ORG!L19&lt;&gt;"",QB_PG5_ORG!L19,"")</f>
        <v/>
      </c>
      <c r="E258" s="153" t="str">
        <f>IF(QB_PG5_ORG!K19&lt;&gt;"",QB_PG5_ORG!K19,"")</f>
        <v/>
      </c>
      <c r="G258" s="160" t="str">
        <f t="shared" ref="G258:G316" si="8">IF(C258="","",IF(OR(C258="/",C258="\"),E258/2,E258))</f>
        <v/>
      </c>
      <c r="H258" s="53">
        <f t="shared" ref="H258:H316" si="9">IF(D258&lt;&gt;"",1,0)</f>
        <v>0</v>
      </c>
    </row>
    <row r="259" spans="1:12" x14ac:dyDescent="0.25">
      <c r="A259" s="151" t="str">
        <f>IF(QB_PG5_ORG!B20&lt;&gt;"",QB_PG5_ORG!B20,IF(QB_PG5_ORG!C20&lt;&gt;"",CONCATENATE(QB_PG5_ORG!$B$6,QB_PG5_ORG!C20),IF(QB_PG5_ORG!D20&lt;&gt;"",CONCATENATE(QB_PG5_ORG!$B$6,QB_PG5_ORG!$B$7,QB_PG5_ORG!D20),CONCATENATE(QB_PG5_ORG!$B$6,QB_PG5_ORG!$B$7,QB_PG5_ORG!$B$8,QB_PG5_ORG!E20))))</f>
        <v xml:space="preserve">                          </v>
      </c>
      <c r="B259" s="152" t="str">
        <f>IF(QB_PG5_ORG!F20&lt;&gt;"",QB_PG5_ORG!F20,"")</f>
        <v/>
      </c>
      <c r="C259" s="152"/>
      <c r="D259" s="152" t="str">
        <f>IF(QB_PG5_ORG!L20&lt;&gt;"",QB_PG5_ORG!L20,"")</f>
        <v/>
      </c>
      <c r="E259" s="153" t="str">
        <f>IF(QB_PG5_ORG!K20&lt;&gt;"",QB_PG5_ORG!K20,"")</f>
        <v/>
      </c>
      <c r="G259" s="160" t="str">
        <f t="shared" si="8"/>
        <v/>
      </c>
      <c r="H259" s="53">
        <f t="shared" si="9"/>
        <v>0</v>
      </c>
    </row>
    <row r="260" spans="1:12" x14ac:dyDescent="0.25">
      <c r="A260" s="151" t="str">
        <f>IF(QB_PG5_ORG!B21&lt;&gt;"",QB_PG5_ORG!B21,IF(QB_PG5_ORG!C21&lt;&gt;"",CONCATENATE(QB_PG5_ORG!$B$6,QB_PG5_ORG!C21),IF(QB_PG5_ORG!D21&lt;&gt;"",CONCATENATE(QB_PG5_ORG!$B$6,QB_PG5_ORG!$B$7,QB_PG5_ORG!D21),CONCATENATE(QB_PG5_ORG!$B$6,QB_PG5_ORG!$B$7,QB_PG5_ORG!$B$8,QB_PG5_ORG!E21))))</f>
        <v xml:space="preserve">                          </v>
      </c>
      <c r="B260" s="152" t="str">
        <f>IF(QB_PG5_ORG!F21&lt;&gt;"",QB_PG5_ORG!F21,"")</f>
        <v/>
      </c>
      <c r="C260" s="152"/>
      <c r="D260" s="152" t="str">
        <f>IF(QB_PG5_ORG!L21&lt;&gt;"",QB_PG5_ORG!L21,"")</f>
        <v/>
      </c>
      <c r="E260" s="153" t="str">
        <f>IF(QB_PG5_ORG!K21&lt;&gt;"",QB_PG5_ORG!K21,"")</f>
        <v/>
      </c>
      <c r="G260" s="160" t="str">
        <f t="shared" si="8"/>
        <v/>
      </c>
      <c r="H260" s="53">
        <f t="shared" si="9"/>
        <v>0</v>
      </c>
      <c r="J260" s="53">
        <f>IF(QB_PG5_ORG!B9&lt;&gt;"",0,1)</f>
        <v>1</v>
      </c>
      <c r="L260" s="2" t="s">
        <v>168</v>
      </c>
    </row>
    <row r="261" spans="1:12" x14ac:dyDescent="0.25">
      <c r="A261" s="151" t="str">
        <f>IF(QB_PG5_ORG!B22&lt;&gt;"",QB_PG5_ORG!B22,IF(QB_PG5_ORG!C22&lt;&gt;"",CONCATENATE(QB_PG5_ORG!$B$6,QB_PG5_ORG!C22),IF(QB_PG5_ORG!D22&lt;&gt;"",CONCATENATE(QB_PG5_ORG!$B$6,QB_PG5_ORG!$B$7,QB_PG5_ORG!D22),CONCATENATE(QB_PG5_ORG!$B$6,QB_PG5_ORG!$B$7,QB_PG5_ORG!$B$8,QB_PG5_ORG!E22))))</f>
        <v xml:space="preserve">                          </v>
      </c>
      <c r="B261" s="152" t="str">
        <f>IF(QB_PG5_ORG!F22&lt;&gt;"",QB_PG5_ORG!F22,"")</f>
        <v/>
      </c>
      <c r="C261" s="152"/>
      <c r="D261" s="152" t="str">
        <f>IF(QB_PG5_ORG!L22&lt;&gt;"",QB_PG5_ORG!L22,"")</f>
        <v/>
      </c>
      <c r="E261" s="153" t="str">
        <f>IF(QB_PG5_ORG!K22&lt;&gt;"",QB_PG5_ORG!K22,"")</f>
        <v/>
      </c>
      <c r="G261" s="160" t="str">
        <f t="shared" si="8"/>
        <v/>
      </c>
      <c r="H261" s="53">
        <f t="shared" si="9"/>
        <v>0</v>
      </c>
    </row>
    <row r="262" spans="1:12" x14ac:dyDescent="0.25">
      <c r="A262" s="151" t="str">
        <f>IF(QB_PG5_ORG!B23&lt;&gt;"",QB_PG5_ORG!B23,IF(QB_PG5_ORG!C23&lt;&gt;"",CONCATENATE(QB_PG5_ORG!$B$6,QB_PG5_ORG!C23),IF(QB_PG5_ORG!D23&lt;&gt;"",CONCATENATE(QB_PG5_ORG!$B$6,QB_PG5_ORG!$B$7,QB_PG5_ORG!D23),CONCATENATE(QB_PG5_ORG!$B$6,QB_PG5_ORG!$B$7,QB_PG5_ORG!$B$8,QB_PG5_ORG!E23))))</f>
        <v xml:space="preserve">                          </v>
      </c>
      <c r="B262" s="152" t="str">
        <f>IF(QB_PG5_ORG!F23&lt;&gt;"",QB_PG5_ORG!F23,"")</f>
        <v/>
      </c>
      <c r="C262" s="152"/>
      <c r="D262" s="152" t="str">
        <f>IF(QB_PG5_ORG!L23&lt;&gt;"",QB_PG5_ORG!L23,"")</f>
        <v/>
      </c>
      <c r="E262" s="153" t="str">
        <f>IF(QB_PG5_ORG!K23&lt;&gt;"",QB_PG5_ORG!K23,"")</f>
        <v/>
      </c>
      <c r="G262" s="160" t="str">
        <f t="shared" si="8"/>
        <v/>
      </c>
      <c r="H262" s="53">
        <f t="shared" si="9"/>
        <v>0</v>
      </c>
      <c r="J262" s="53">
        <f>SUM(G257:G316)</f>
        <v>0</v>
      </c>
      <c r="L262" s="1" t="s">
        <v>182</v>
      </c>
    </row>
    <row r="263" spans="1:12" x14ac:dyDescent="0.25">
      <c r="A263" s="151" t="str">
        <f>IF(QB_PG5_ORG!B24&lt;&gt;"",QB_PG5_ORG!B24,IF(QB_PG5_ORG!C24&lt;&gt;"",CONCATENATE(QB_PG5_ORG!$B$6,QB_PG5_ORG!C24),IF(QB_PG5_ORG!D24&lt;&gt;"",CONCATENATE(QB_PG5_ORG!$B$6,QB_PG5_ORG!$B$7,QB_PG5_ORG!D24),CONCATENATE(QB_PG5_ORG!$B$6,QB_PG5_ORG!$B$7,QB_PG5_ORG!$B$8,QB_PG5_ORG!E24))))</f>
        <v xml:space="preserve">                          </v>
      </c>
      <c r="B263" s="152" t="str">
        <f>IF(QB_PG5_ORG!F24&lt;&gt;"",QB_PG5_ORG!F24,"")</f>
        <v/>
      </c>
      <c r="C263" s="152"/>
      <c r="D263" s="152" t="str">
        <f>IF(QB_PG5_ORG!L24&lt;&gt;"",QB_PG5_ORG!L24,"")</f>
        <v/>
      </c>
      <c r="E263" s="153" t="str">
        <f>IF(QB_PG5_ORG!K24&lt;&gt;"",QB_PG5_ORG!K24,"")</f>
        <v/>
      </c>
      <c r="G263" s="160" t="str">
        <f t="shared" si="8"/>
        <v/>
      </c>
      <c r="H263" s="53">
        <f t="shared" si="9"/>
        <v>0</v>
      </c>
    </row>
    <row r="264" spans="1:12" x14ac:dyDescent="0.25">
      <c r="A264" s="151" t="str">
        <f>IF(QB_PG5_ORG!B25&lt;&gt;"",QB_PG5_ORG!B25,IF(QB_PG5_ORG!C25&lt;&gt;"",CONCATENATE(QB_PG5_ORG!$B$6,QB_PG5_ORG!C25),IF(QB_PG5_ORG!D25&lt;&gt;"",CONCATENATE(QB_PG5_ORG!$B$6,QB_PG5_ORG!$B$7,QB_PG5_ORG!D25),CONCATENATE(QB_PG5_ORG!$B$6,QB_PG5_ORG!$B$7,QB_PG5_ORG!$B$8,QB_PG5_ORG!E25))))</f>
        <v xml:space="preserve">                          </v>
      </c>
      <c r="B264" s="152" t="str">
        <f>IF(QB_PG5_ORG!F25&lt;&gt;"",QB_PG5_ORG!F25,"")</f>
        <v/>
      </c>
      <c r="C264" s="152"/>
      <c r="D264" s="152" t="str">
        <f>IF(QB_PG5_ORG!L25&lt;&gt;"",QB_PG5_ORG!L25,"")</f>
        <v/>
      </c>
      <c r="E264" s="153" t="str">
        <f>IF(QB_PG5_ORG!K25&lt;&gt;"",QB_PG5_ORG!K25,"")</f>
        <v/>
      </c>
      <c r="G264" s="160" t="str">
        <f t="shared" si="8"/>
        <v/>
      </c>
      <c r="H264" s="53">
        <f t="shared" si="9"/>
        <v>0</v>
      </c>
    </row>
    <row r="265" spans="1:12" x14ac:dyDescent="0.25">
      <c r="A265" s="151" t="str">
        <f>IF(QB_PG5_ORG!B26&lt;&gt;"",QB_PG5_ORG!B26,IF(QB_PG5_ORG!C26&lt;&gt;"",CONCATENATE(QB_PG5_ORG!$B$6,QB_PG5_ORG!C26),IF(QB_PG5_ORG!D26&lt;&gt;"",CONCATENATE(QB_PG5_ORG!$B$6,QB_PG5_ORG!$B$7,QB_PG5_ORG!D26),CONCATENATE(QB_PG5_ORG!$B$6,QB_PG5_ORG!$B$7,QB_PG5_ORG!$B$8,QB_PG5_ORG!E26))))</f>
        <v xml:space="preserve">                          </v>
      </c>
      <c r="B265" s="152" t="str">
        <f>IF(QB_PG5_ORG!F26&lt;&gt;"",QB_PG5_ORG!F26,"")</f>
        <v/>
      </c>
      <c r="C265" s="152"/>
      <c r="D265" s="152" t="str">
        <f>IF(QB_PG5_ORG!L26&lt;&gt;"",QB_PG5_ORG!L26,"")</f>
        <v/>
      </c>
      <c r="E265" s="153" t="str">
        <f>IF(QB_PG5_ORG!K26&lt;&gt;"",QB_PG5_ORG!K26,"")</f>
        <v/>
      </c>
      <c r="G265" s="160" t="str">
        <f t="shared" si="8"/>
        <v/>
      </c>
      <c r="H265" s="53">
        <f t="shared" si="9"/>
        <v>0</v>
      </c>
    </row>
    <row r="266" spans="1:12" x14ac:dyDescent="0.25">
      <c r="A266" s="151" t="str">
        <f>IF(QB_PG5_ORG!B27&lt;&gt;"",QB_PG5_ORG!B27,IF(QB_PG5_ORG!C27&lt;&gt;"",CONCATENATE(QB_PG5_ORG!$B$6,QB_PG5_ORG!C27),IF(QB_PG5_ORG!D27&lt;&gt;"",CONCATENATE(QB_PG5_ORG!$B$6,QB_PG5_ORG!$B$7,QB_PG5_ORG!D27),CONCATENATE(QB_PG5_ORG!$B$6,QB_PG5_ORG!$B$7,QB_PG5_ORG!$B$8,QB_PG5_ORG!E27))))</f>
        <v xml:space="preserve">                          </v>
      </c>
      <c r="B266" s="152" t="str">
        <f>IF(QB_PG5_ORG!F27&lt;&gt;"",QB_PG5_ORG!F27,"")</f>
        <v/>
      </c>
      <c r="C266" s="152"/>
      <c r="D266" s="152" t="str">
        <f>IF(QB_PG5_ORG!L27&lt;&gt;"",QB_PG5_ORG!L27,"")</f>
        <v/>
      </c>
      <c r="E266" s="153" t="str">
        <f>IF(QB_PG5_ORG!K27&lt;&gt;"",QB_PG5_ORG!K27,"")</f>
        <v/>
      </c>
      <c r="G266" s="160" t="str">
        <f t="shared" si="8"/>
        <v/>
      </c>
      <c r="H266" s="53">
        <f t="shared" si="9"/>
        <v>0</v>
      </c>
    </row>
    <row r="267" spans="1:12" x14ac:dyDescent="0.25">
      <c r="A267" s="151" t="str">
        <f>IF(QB_PG5_ORG!B28&lt;&gt;"",QB_PG5_ORG!B28,IF(QB_PG5_ORG!C28&lt;&gt;"",CONCATENATE(QB_PG5_ORG!$B$6,QB_PG5_ORG!C28),IF(QB_PG5_ORG!D28&lt;&gt;"",CONCATENATE(QB_PG5_ORG!$B$6,QB_PG5_ORG!$B$7,QB_PG5_ORG!D28),CONCATENATE(QB_PG5_ORG!$B$6,QB_PG5_ORG!$B$7,QB_PG5_ORG!$B$8,QB_PG5_ORG!E28))))</f>
        <v xml:space="preserve">                          </v>
      </c>
      <c r="B267" s="152" t="str">
        <f>IF(QB_PG5_ORG!F28&lt;&gt;"",QB_PG5_ORG!F28,"")</f>
        <v/>
      </c>
      <c r="C267" s="152"/>
      <c r="D267" s="152" t="str">
        <f>IF(QB_PG5_ORG!L28&lt;&gt;"",QB_PG5_ORG!L28,"")</f>
        <v/>
      </c>
      <c r="E267" s="153" t="str">
        <f>IF(QB_PG5_ORG!K28&lt;&gt;"",QB_PG5_ORG!K28,"")</f>
        <v/>
      </c>
      <c r="G267" s="160" t="str">
        <f t="shared" si="8"/>
        <v/>
      </c>
      <c r="H267" s="53">
        <f t="shared" si="9"/>
        <v>0</v>
      </c>
    </row>
    <row r="268" spans="1:12" x14ac:dyDescent="0.25">
      <c r="A268" s="151" t="str">
        <f>IF(QB_PG5_ORG!B29&lt;&gt;"",QB_PG5_ORG!B29,IF(QB_PG5_ORG!C29&lt;&gt;"",CONCATENATE(QB_PG5_ORG!$B$6,QB_PG5_ORG!C29),IF(QB_PG5_ORG!D29&lt;&gt;"",CONCATENATE(QB_PG5_ORG!$B$6,QB_PG5_ORG!$B$7,QB_PG5_ORG!D29),CONCATENATE(QB_PG5_ORG!$B$6,QB_PG5_ORG!$B$7,QB_PG5_ORG!$B$8,QB_PG5_ORG!E29))))</f>
        <v xml:space="preserve">                          </v>
      </c>
      <c r="B268" s="152" t="str">
        <f>IF(QB_PG5_ORG!F29&lt;&gt;"",QB_PG5_ORG!F29,"")</f>
        <v/>
      </c>
      <c r="C268" s="152"/>
      <c r="D268" s="152" t="str">
        <f>IF(QB_PG5_ORG!L29&lt;&gt;"",QB_PG5_ORG!L29,"")</f>
        <v/>
      </c>
      <c r="E268" s="153" t="str">
        <f>IF(QB_PG5_ORG!K29&lt;&gt;"",QB_PG5_ORG!K29,"")</f>
        <v/>
      </c>
      <c r="G268" s="160" t="str">
        <f t="shared" si="8"/>
        <v/>
      </c>
      <c r="H268" s="53">
        <f t="shared" si="9"/>
        <v>0</v>
      </c>
    </row>
    <row r="269" spans="1:12" x14ac:dyDescent="0.25">
      <c r="A269" s="151" t="str">
        <f>IF(QB_PG5_ORG!B30&lt;&gt;"",QB_PG5_ORG!B30,IF(QB_PG5_ORG!C30&lt;&gt;"",CONCATENATE(QB_PG5_ORG!$B$6,QB_PG5_ORG!C30),IF(QB_PG5_ORG!D30&lt;&gt;"",CONCATENATE(QB_PG5_ORG!$B$6,QB_PG5_ORG!$B$7,QB_PG5_ORG!D30),CONCATENATE(QB_PG5_ORG!$B$6,QB_PG5_ORG!$B$7,QB_PG5_ORG!$B$8,QB_PG5_ORG!E30))))</f>
        <v xml:space="preserve">                          </v>
      </c>
      <c r="B269" s="152" t="str">
        <f>IF(QB_PG5_ORG!F30&lt;&gt;"",QB_PG5_ORG!F30,"")</f>
        <v/>
      </c>
      <c r="C269" s="152"/>
      <c r="D269" s="152" t="str">
        <f>IF(QB_PG5_ORG!L30&lt;&gt;"",QB_PG5_ORG!L30,"")</f>
        <v/>
      </c>
      <c r="E269" s="153" t="str">
        <f>IF(QB_PG5_ORG!K30&lt;&gt;"",QB_PG5_ORG!K30,"")</f>
        <v/>
      </c>
      <c r="G269" s="160" t="str">
        <f t="shared" si="8"/>
        <v/>
      </c>
      <c r="H269" s="53">
        <f t="shared" si="9"/>
        <v>0</v>
      </c>
    </row>
    <row r="270" spans="1:12" x14ac:dyDescent="0.25">
      <c r="A270" s="151" t="str">
        <f>IF(QB_PG5_ORG!B31&lt;&gt;"",QB_PG5_ORG!B31,IF(QB_PG5_ORG!C31&lt;&gt;"",CONCATENATE(QB_PG5_ORG!$B$6,QB_PG5_ORG!C31),IF(QB_PG5_ORG!D31&lt;&gt;"",CONCATENATE(QB_PG5_ORG!$B$6,QB_PG5_ORG!$B$7,QB_PG5_ORG!D31),CONCATENATE(QB_PG5_ORG!$B$6,QB_PG5_ORG!$B$7,QB_PG5_ORG!$B$8,QB_PG5_ORG!E31))))</f>
        <v xml:space="preserve">                          </v>
      </c>
      <c r="B270" s="152" t="str">
        <f>IF(QB_PG5_ORG!F31&lt;&gt;"",QB_PG5_ORG!F31,"")</f>
        <v/>
      </c>
      <c r="C270" s="152"/>
      <c r="D270" s="152" t="str">
        <f>IF(QB_PG5_ORG!L31&lt;&gt;"",QB_PG5_ORG!L31,"")</f>
        <v/>
      </c>
      <c r="E270" s="153" t="str">
        <f>IF(QB_PG5_ORG!K31&lt;&gt;"",QB_PG5_ORG!K31,"")</f>
        <v/>
      </c>
      <c r="G270" s="160" t="str">
        <f t="shared" si="8"/>
        <v/>
      </c>
      <c r="H270" s="53">
        <f t="shared" si="9"/>
        <v>0</v>
      </c>
    </row>
    <row r="271" spans="1:12" x14ac:dyDescent="0.25">
      <c r="A271" s="151" t="str">
        <f>IF(QB_PG5_ORG!B32&lt;&gt;"",QB_PG5_ORG!B32,IF(QB_PG5_ORG!C32&lt;&gt;"",CONCATENATE(QB_PG5_ORG!$B$6,QB_PG5_ORG!C32),IF(QB_PG5_ORG!D32&lt;&gt;"",CONCATENATE(QB_PG5_ORG!$B$6,QB_PG5_ORG!$B$7,QB_PG5_ORG!D32),CONCATENATE(QB_PG5_ORG!$B$6,QB_PG5_ORG!$B$7,QB_PG5_ORG!$B$8,QB_PG5_ORG!E32))))</f>
        <v xml:space="preserve">                          </v>
      </c>
      <c r="B271" s="152" t="str">
        <f>IF(QB_PG5_ORG!F32&lt;&gt;"",QB_PG5_ORG!F32,"")</f>
        <v/>
      </c>
      <c r="C271" s="152"/>
      <c r="D271" s="152" t="str">
        <f>IF(QB_PG5_ORG!L32&lt;&gt;"",QB_PG5_ORG!L32,"")</f>
        <v/>
      </c>
      <c r="E271" s="153" t="str">
        <f>IF(QB_PG5_ORG!K32&lt;&gt;"",QB_PG5_ORG!K32,"")</f>
        <v/>
      </c>
      <c r="G271" s="160" t="str">
        <f t="shared" si="8"/>
        <v/>
      </c>
      <c r="H271" s="53">
        <f t="shared" si="9"/>
        <v>0</v>
      </c>
    </row>
    <row r="272" spans="1:12" x14ac:dyDescent="0.25">
      <c r="A272" s="151" t="str">
        <f>IF(QB_PG5_ORG!B33&lt;&gt;"",QB_PG5_ORG!B33,IF(QB_PG5_ORG!C33&lt;&gt;"",CONCATENATE(QB_PG5_ORG!$B$6,QB_PG5_ORG!C33),IF(QB_PG5_ORG!D33&lt;&gt;"",CONCATENATE(QB_PG5_ORG!$B$6,QB_PG5_ORG!$B$7,QB_PG5_ORG!D33),CONCATENATE(QB_PG5_ORG!$B$6,QB_PG5_ORG!$B$7,QB_PG5_ORG!$B$8,QB_PG5_ORG!E33))))</f>
        <v xml:space="preserve">                          </v>
      </c>
      <c r="B272" s="152" t="str">
        <f>IF(QB_PG5_ORG!F33&lt;&gt;"",QB_PG5_ORG!F33,"")</f>
        <v/>
      </c>
      <c r="C272" s="152"/>
      <c r="D272" s="152" t="str">
        <f>IF(QB_PG5_ORG!L33&lt;&gt;"",QB_PG5_ORG!L33,"")</f>
        <v/>
      </c>
      <c r="E272" s="153" t="str">
        <f>IF(QB_PG5_ORG!K33&lt;&gt;"",QB_PG5_ORG!K33,"")</f>
        <v/>
      </c>
      <c r="G272" s="160" t="str">
        <f t="shared" si="8"/>
        <v/>
      </c>
      <c r="H272" s="53">
        <f t="shared" si="9"/>
        <v>0</v>
      </c>
    </row>
    <row r="273" spans="1:8" x14ac:dyDescent="0.25">
      <c r="A273" s="151" t="str">
        <f>IF(QB_PG5_ORG!B34&lt;&gt;"",QB_PG5_ORG!B34,IF(QB_PG5_ORG!C34&lt;&gt;"",CONCATENATE(QB_PG5_ORG!$B$6,QB_PG5_ORG!C34),IF(QB_PG5_ORG!D34&lt;&gt;"",CONCATENATE(QB_PG5_ORG!$B$6,QB_PG5_ORG!$B$7,QB_PG5_ORG!D34),CONCATENATE(QB_PG5_ORG!$B$6,QB_PG5_ORG!$B$7,QB_PG5_ORG!$B$8,QB_PG5_ORG!E34))))</f>
        <v xml:space="preserve">                          </v>
      </c>
      <c r="B273" s="152" t="str">
        <f>IF(QB_PG5_ORG!F34&lt;&gt;"",QB_PG5_ORG!F34,"")</f>
        <v/>
      </c>
      <c r="C273" s="152"/>
      <c r="D273" s="152" t="str">
        <f>IF(QB_PG5_ORG!L34&lt;&gt;"",QB_PG5_ORG!L34,"")</f>
        <v/>
      </c>
      <c r="E273" s="153" t="str">
        <f>IF(QB_PG5_ORG!K34&lt;&gt;"",QB_PG5_ORG!K34,"")</f>
        <v/>
      </c>
      <c r="G273" s="160" t="str">
        <f t="shared" si="8"/>
        <v/>
      </c>
      <c r="H273" s="53">
        <f t="shared" si="9"/>
        <v>0</v>
      </c>
    </row>
    <row r="274" spans="1:8" x14ac:dyDescent="0.25">
      <c r="A274" s="151" t="str">
        <f>IF(QB_PG5_ORG!B35&lt;&gt;"",QB_PG5_ORG!B35,IF(QB_PG5_ORG!C35&lt;&gt;"",CONCATENATE(QB_PG5_ORG!$B$6,QB_PG5_ORG!C35),IF(QB_PG5_ORG!D35&lt;&gt;"",CONCATENATE(QB_PG5_ORG!$B$6,QB_PG5_ORG!$B$7,QB_PG5_ORG!D35),CONCATENATE(QB_PG5_ORG!$B$6,QB_PG5_ORG!$B$7,QB_PG5_ORG!$B$8,QB_PG5_ORG!E35))))</f>
        <v xml:space="preserve">                          </v>
      </c>
      <c r="B274" s="152" t="str">
        <f>IF(QB_PG5_ORG!F35&lt;&gt;"",QB_PG5_ORG!F35,"")</f>
        <v/>
      </c>
      <c r="C274" s="152"/>
      <c r="D274" s="152" t="str">
        <f>IF(QB_PG5_ORG!L35&lt;&gt;"",QB_PG5_ORG!L35,"")</f>
        <v/>
      </c>
      <c r="E274" s="153" t="str">
        <f>IF(QB_PG5_ORG!K35&lt;&gt;"",QB_PG5_ORG!K35,"")</f>
        <v/>
      </c>
      <c r="G274" s="160" t="str">
        <f t="shared" si="8"/>
        <v/>
      </c>
      <c r="H274" s="53">
        <f t="shared" si="9"/>
        <v>0</v>
      </c>
    </row>
    <row r="275" spans="1:8" x14ac:dyDescent="0.25">
      <c r="A275" s="151" t="str">
        <f>IF(QB_PG5_ORG!B36&lt;&gt;"",QB_PG5_ORG!B36,IF(QB_PG5_ORG!C36&lt;&gt;"",CONCATENATE(QB_PG5_ORG!$B$6,QB_PG5_ORG!C36),IF(QB_PG5_ORG!D36&lt;&gt;"",CONCATENATE(QB_PG5_ORG!$B$6,QB_PG5_ORG!$B$7,QB_PG5_ORG!D36),CONCATENATE(QB_PG5_ORG!$B$6,QB_PG5_ORG!$B$7,QB_PG5_ORG!$B$8,QB_PG5_ORG!E36))))</f>
        <v xml:space="preserve">                          </v>
      </c>
      <c r="B275" s="152" t="str">
        <f>IF(QB_PG5_ORG!F36&lt;&gt;"",QB_PG5_ORG!F36,"")</f>
        <v/>
      </c>
      <c r="C275" s="152"/>
      <c r="D275" s="152" t="str">
        <f>IF(QB_PG5_ORG!L36&lt;&gt;"",QB_PG5_ORG!L36,"")</f>
        <v/>
      </c>
      <c r="E275" s="153" t="str">
        <f>IF(QB_PG5_ORG!K36&lt;&gt;"",QB_PG5_ORG!K36,"")</f>
        <v/>
      </c>
      <c r="G275" s="160" t="str">
        <f t="shared" si="8"/>
        <v/>
      </c>
      <c r="H275" s="53">
        <f t="shared" si="9"/>
        <v>0</v>
      </c>
    </row>
    <row r="276" spans="1:8" x14ac:dyDescent="0.25">
      <c r="A276" s="151" t="str">
        <f>IF(QB_PG5_ORG!B37&lt;&gt;"",QB_PG5_ORG!B37,IF(QB_PG5_ORG!C37&lt;&gt;"",CONCATENATE(QB_PG5_ORG!$B$6,QB_PG5_ORG!C37),IF(QB_PG5_ORG!D37&lt;&gt;"",CONCATENATE(QB_PG5_ORG!$B$6,QB_PG5_ORG!$B$7,QB_PG5_ORG!D37),CONCATENATE(QB_PG5_ORG!$B$6,QB_PG5_ORG!$B$7,QB_PG5_ORG!$B$8,QB_PG5_ORG!E37))))</f>
        <v xml:space="preserve">                          </v>
      </c>
      <c r="B276" s="152" t="str">
        <f>IF(QB_PG5_ORG!F37&lt;&gt;"",QB_PG5_ORG!F37,"")</f>
        <v/>
      </c>
      <c r="C276" s="152"/>
      <c r="D276" s="152" t="str">
        <f>IF(QB_PG5_ORG!L37&lt;&gt;"",QB_PG5_ORG!L37,"")</f>
        <v/>
      </c>
      <c r="E276" s="153" t="str">
        <f>IF(QB_PG5_ORG!K37&lt;&gt;"",QB_PG5_ORG!K37,"")</f>
        <v/>
      </c>
      <c r="G276" s="160" t="str">
        <f t="shared" si="8"/>
        <v/>
      </c>
      <c r="H276" s="53">
        <f t="shared" si="9"/>
        <v>0</v>
      </c>
    </row>
    <row r="277" spans="1:8" x14ac:dyDescent="0.25">
      <c r="A277" s="151" t="str">
        <f>IF(QB_PG5_ORG!B38&lt;&gt;"",QB_PG5_ORG!B38,IF(QB_PG5_ORG!C38&lt;&gt;"",CONCATENATE(QB_PG5_ORG!$B$6,QB_PG5_ORG!C38),IF(QB_PG5_ORG!D38&lt;&gt;"",CONCATENATE(QB_PG5_ORG!$B$6,QB_PG5_ORG!$B$7,QB_PG5_ORG!D38),CONCATENATE(QB_PG5_ORG!$B$6,QB_PG5_ORG!$B$7,QB_PG5_ORG!$B$8,QB_PG5_ORG!E38))))</f>
        <v xml:space="preserve">                          </v>
      </c>
      <c r="B277" s="152" t="str">
        <f>IF(QB_PG5_ORG!F38&lt;&gt;"",QB_PG5_ORG!F38,"")</f>
        <v/>
      </c>
      <c r="C277" s="152"/>
      <c r="D277" s="152" t="str">
        <f>IF(QB_PG5_ORG!L38&lt;&gt;"",QB_PG5_ORG!L38,"")</f>
        <v/>
      </c>
      <c r="E277" s="153" t="str">
        <f>IF(QB_PG5_ORG!K38&lt;&gt;"",QB_PG5_ORG!K38,"")</f>
        <v/>
      </c>
      <c r="G277" s="160" t="str">
        <f t="shared" si="8"/>
        <v/>
      </c>
      <c r="H277" s="53">
        <f t="shared" si="9"/>
        <v>0</v>
      </c>
    </row>
    <row r="278" spans="1:8" x14ac:dyDescent="0.25">
      <c r="A278" s="151" t="str">
        <f>IF(QB_PG5_ORG!B39&lt;&gt;"",QB_PG5_ORG!B39,IF(QB_PG5_ORG!C39&lt;&gt;"",CONCATENATE(QB_PG5_ORG!$B$6,QB_PG5_ORG!C39),IF(QB_PG5_ORG!D39&lt;&gt;"",CONCATENATE(QB_PG5_ORG!$B$6,QB_PG5_ORG!$B$7,QB_PG5_ORG!D39),CONCATENATE(QB_PG5_ORG!$B$6,QB_PG5_ORG!$B$7,QB_PG5_ORG!$B$8,QB_PG5_ORG!E39))))</f>
        <v xml:space="preserve">                          </v>
      </c>
      <c r="B278" s="152" t="str">
        <f>IF(QB_PG5_ORG!F39&lt;&gt;"",QB_PG5_ORG!F39,"")</f>
        <v/>
      </c>
      <c r="C278" s="152"/>
      <c r="D278" s="152" t="str">
        <f>IF(QB_PG5_ORG!L39&lt;&gt;"",QB_PG5_ORG!L39,"")</f>
        <v/>
      </c>
      <c r="E278" s="153" t="str">
        <f>IF(QB_PG5_ORG!K39&lt;&gt;"",QB_PG5_ORG!K39,"")</f>
        <v/>
      </c>
      <c r="G278" s="160" t="str">
        <f t="shared" si="8"/>
        <v/>
      </c>
      <c r="H278" s="53">
        <f t="shared" si="9"/>
        <v>0</v>
      </c>
    </row>
    <row r="279" spans="1:8" x14ac:dyDescent="0.25">
      <c r="A279" s="151" t="str">
        <f>IF(QB_PG5_ORG!B40&lt;&gt;"",QB_PG5_ORG!B40,IF(QB_PG5_ORG!C40&lt;&gt;"",CONCATENATE(QB_PG5_ORG!$B$6,QB_PG5_ORG!C40),IF(QB_PG5_ORG!D40&lt;&gt;"",CONCATENATE(QB_PG5_ORG!$B$6,QB_PG5_ORG!$B$7,QB_PG5_ORG!D40),CONCATENATE(QB_PG5_ORG!$B$6,QB_PG5_ORG!$B$7,QB_PG5_ORG!$B$8,QB_PG5_ORG!E40))))</f>
        <v xml:space="preserve">                          </v>
      </c>
      <c r="B279" s="152" t="str">
        <f>IF(QB_PG5_ORG!F40&lt;&gt;"",QB_PG5_ORG!F40,"")</f>
        <v/>
      </c>
      <c r="C279" s="152"/>
      <c r="D279" s="152" t="str">
        <f>IF(QB_PG5_ORG!L40&lt;&gt;"",QB_PG5_ORG!L40,"")</f>
        <v/>
      </c>
      <c r="E279" s="153" t="str">
        <f>IF(QB_PG5_ORG!K40&lt;&gt;"",QB_PG5_ORG!K40,"")</f>
        <v/>
      </c>
      <c r="G279" s="160" t="str">
        <f t="shared" si="8"/>
        <v/>
      </c>
      <c r="H279" s="53">
        <f t="shared" si="9"/>
        <v>0</v>
      </c>
    </row>
    <row r="280" spans="1:8" x14ac:dyDescent="0.25">
      <c r="A280" s="151" t="str">
        <f>IF(QB_PG5_ORG!B41&lt;&gt;"",QB_PG5_ORG!B41,IF(QB_PG5_ORG!C41&lt;&gt;"",CONCATENATE(QB_PG5_ORG!$B$6,QB_PG5_ORG!C41),IF(QB_PG5_ORG!D41&lt;&gt;"",CONCATENATE(QB_PG5_ORG!$B$6,QB_PG5_ORG!$B$7,QB_PG5_ORG!D41),CONCATENATE(QB_PG5_ORG!$B$6,QB_PG5_ORG!$B$7,QB_PG5_ORG!$B$8,QB_PG5_ORG!E41))))</f>
        <v xml:space="preserve">                          </v>
      </c>
      <c r="B280" s="152" t="str">
        <f>IF(QB_PG5_ORG!F41&lt;&gt;"",QB_PG5_ORG!F41,"")</f>
        <v/>
      </c>
      <c r="C280" s="152"/>
      <c r="D280" s="152" t="str">
        <f>IF(QB_PG5_ORG!L41&lt;&gt;"",QB_PG5_ORG!L41,"")</f>
        <v/>
      </c>
      <c r="E280" s="153" t="str">
        <f>IF(QB_PG5_ORG!K41&lt;&gt;"",QB_PG5_ORG!K41,"")</f>
        <v/>
      </c>
      <c r="G280" s="160" t="str">
        <f t="shared" si="8"/>
        <v/>
      </c>
      <c r="H280" s="53">
        <f t="shared" si="9"/>
        <v>0</v>
      </c>
    </row>
    <row r="281" spans="1:8" x14ac:dyDescent="0.25">
      <c r="A281" s="151" t="str">
        <f>IF(QB_PG5_ORG!B42&lt;&gt;"",QB_PG5_ORG!B42,IF(QB_PG5_ORG!C42&lt;&gt;"",CONCATENATE(QB_PG5_ORG!$B$6,QB_PG5_ORG!C42),IF(QB_PG5_ORG!D42&lt;&gt;"",CONCATENATE(QB_PG5_ORG!$B$6,QB_PG5_ORG!$B$7,QB_PG5_ORG!D42),CONCATENATE(QB_PG5_ORG!$B$6,QB_PG5_ORG!$B$7,QB_PG5_ORG!$B$8,QB_PG5_ORG!E42))))</f>
        <v xml:space="preserve">                          </v>
      </c>
      <c r="B281" s="152" t="str">
        <f>IF(QB_PG5_ORG!F42&lt;&gt;"",QB_PG5_ORG!F42,"")</f>
        <v/>
      </c>
      <c r="C281" s="152"/>
      <c r="D281" s="152" t="str">
        <f>IF(QB_PG5_ORG!L42&lt;&gt;"",QB_PG5_ORG!L42,"")</f>
        <v/>
      </c>
      <c r="E281" s="153" t="str">
        <f>IF(QB_PG5_ORG!K42&lt;&gt;"",QB_PG5_ORG!K42,"")</f>
        <v/>
      </c>
      <c r="G281" s="160" t="str">
        <f t="shared" si="8"/>
        <v/>
      </c>
      <c r="H281" s="53">
        <f t="shared" si="9"/>
        <v>0</v>
      </c>
    </row>
    <row r="282" spans="1:8" x14ac:dyDescent="0.25">
      <c r="A282" s="151" t="str">
        <f>IF(QB_PG5_ORG!B43&lt;&gt;"",QB_PG5_ORG!B43,IF(QB_PG5_ORG!C43&lt;&gt;"",CONCATENATE(QB_PG5_ORG!$B$6,QB_PG5_ORG!C43),IF(QB_PG5_ORG!D43&lt;&gt;"",CONCATENATE(QB_PG5_ORG!$B$6,QB_PG5_ORG!$B$7,QB_PG5_ORG!D43),CONCATENATE(QB_PG5_ORG!$B$6,QB_PG5_ORG!$B$7,QB_PG5_ORG!$B$8,QB_PG5_ORG!E43))))</f>
        <v xml:space="preserve">                          </v>
      </c>
      <c r="B282" s="152" t="str">
        <f>IF(QB_PG5_ORG!F43&lt;&gt;"",QB_PG5_ORG!F43,"")</f>
        <v/>
      </c>
      <c r="C282" s="152"/>
      <c r="D282" s="152" t="str">
        <f>IF(QB_PG5_ORG!L43&lt;&gt;"",QB_PG5_ORG!L43,"")</f>
        <v/>
      </c>
      <c r="E282" s="153" t="str">
        <f>IF(QB_PG5_ORG!K43&lt;&gt;"",QB_PG5_ORG!K43,"")</f>
        <v/>
      </c>
      <c r="G282" s="160" t="str">
        <f t="shared" si="8"/>
        <v/>
      </c>
      <c r="H282" s="53">
        <f t="shared" si="9"/>
        <v>0</v>
      </c>
    </row>
    <row r="283" spans="1:8" x14ac:dyDescent="0.25">
      <c r="A283" s="151" t="str">
        <f>IF(QB_PG5_ORG!B44&lt;&gt;"",QB_PG5_ORG!B44,IF(QB_PG5_ORG!C44&lt;&gt;"",CONCATENATE(QB_PG5_ORG!$B$6,QB_PG5_ORG!C44),IF(QB_PG5_ORG!D44&lt;&gt;"",CONCATENATE(QB_PG5_ORG!$B$6,QB_PG5_ORG!$B$7,QB_PG5_ORG!D44),CONCATENATE(QB_PG5_ORG!$B$6,QB_PG5_ORG!$B$7,QB_PG5_ORG!$B$8,QB_PG5_ORG!E44))))</f>
        <v xml:space="preserve">                          </v>
      </c>
      <c r="B283" s="152" t="str">
        <f>IF(QB_PG5_ORG!F44&lt;&gt;"",QB_PG5_ORG!F44,"")</f>
        <v/>
      </c>
      <c r="C283" s="152"/>
      <c r="D283" s="152" t="str">
        <f>IF(QB_PG5_ORG!L44&lt;&gt;"",QB_PG5_ORG!L44,"")</f>
        <v/>
      </c>
      <c r="E283" s="153" t="str">
        <f>IF(QB_PG5_ORG!K44&lt;&gt;"",QB_PG5_ORG!K44,"")</f>
        <v/>
      </c>
      <c r="G283" s="160" t="str">
        <f t="shared" si="8"/>
        <v/>
      </c>
      <c r="H283" s="53">
        <f t="shared" si="9"/>
        <v>0</v>
      </c>
    </row>
    <row r="284" spans="1:8" x14ac:dyDescent="0.25">
      <c r="A284" s="151" t="str">
        <f>IF(QB_PG5_ORG!B45&lt;&gt;"",QB_PG5_ORG!B45,IF(QB_PG5_ORG!C45&lt;&gt;"",CONCATENATE(QB_PG5_ORG!$B$6,QB_PG5_ORG!C45),IF(QB_PG5_ORG!D45&lt;&gt;"",CONCATENATE(QB_PG5_ORG!$B$6,QB_PG5_ORG!$B$7,QB_PG5_ORG!D45),CONCATENATE(QB_PG5_ORG!$B$6,QB_PG5_ORG!$B$7,QB_PG5_ORG!$B$8,QB_PG5_ORG!E45))))</f>
        <v xml:space="preserve">                          </v>
      </c>
      <c r="B284" s="152" t="str">
        <f>IF(QB_PG5_ORG!F45&lt;&gt;"",QB_PG5_ORG!F45,"")</f>
        <v/>
      </c>
      <c r="C284" s="152"/>
      <c r="D284" s="152" t="str">
        <f>IF(QB_PG5_ORG!L45&lt;&gt;"",QB_PG5_ORG!L45,"")</f>
        <v/>
      </c>
      <c r="E284" s="153" t="str">
        <f>IF(QB_PG5_ORG!K45&lt;&gt;"",QB_PG5_ORG!K45,"")</f>
        <v/>
      </c>
      <c r="G284" s="160" t="str">
        <f t="shared" si="8"/>
        <v/>
      </c>
      <c r="H284" s="53">
        <f t="shared" si="9"/>
        <v>0</v>
      </c>
    </row>
    <row r="285" spans="1:8" x14ac:dyDescent="0.25">
      <c r="A285" s="151" t="str">
        <f>IF(QB_PG5_ORG!B46&lt;&gt;"",QB_PG5_ORG!B46,IF(QB_PG5_ORG!C46&lt;&gt;"",CONCATENATE(QB_PG5_ORG!$B$6,QB_PG5_ORG!C46),IF(QB_PG5_ORG!D46&lt;&gt;"",CONCATENATE(QB_PG5_ORG!$B$6,QB_PG5_ORG!$B$7,QB_PG5_ORG!D46),CONCATENATE(QB_PG5_ORG!$B$6,QB_PG5_ORG!$B$7,QB_PG5_ORG!$B$8,QB_PG5_ORG!E46))))</f>
        <v xml:space="preserve">                          </v>
      </c>
      <c r="B285" s="152" t="str">
        <f>IF(QB_PG5_ORG!F46&lt;&gt;"",QB_PG5_ORG!F46,"")</f>
        <v/>
      </c>
      <c r="C285" s="152"/>
      <c r="D285" s="152" t="str">
        <f>IF(QB_PG5_ORG!L46&lt;&gt;"",QB_PG5_ORG!L46,"")</f>
        <v/>
      </c>
      <c r="E285" s="153" t="str">
        <f>IF(QB_PG5_ORG!K46&lt;&gt;"",QB_PG5_ORG!K46,"")</f>
        <v/>
      </c>
      <c r="G285" s="160" t="str">
        <f t="shared" si="8"/>
        <v/>
      </c>
      <c r="H285" s="53">
        <f t="shared" si="9"/>
        <v>0</v>
      </c>
    </row>
    <row r="286" spans="1:8" x14ac:dyDescent="0.25">
      <c r="A286" s="151" t="str">
        <f>IF(QB_PG5_ORG!B47&lt;&gt;"",QB_PG5_ORG!B47,IF(QB_PG5_ORG!C47&lt;&gt;"",CONCATENATE(QB_PG5_ORG!$B$6,QB_PG5_ORG!C47),IF(QB_PG5_ORG!D47&lt;&gt;"",CONCATENATE(QB_PG5_ORG!$B$6,QB_PG5_ORG!$B$7,QB_PG5_ORG!D47),CONCATENATE(QB_PG5_ORG!$B$6,QB_PG5_ORG!$B$7,QB_PG5_ORG!$B$8,QB_PG5_ORG!E47))))</f>
        <v xml:space="preserve">                          </v>
      </c>
      <c r="B286" s="152" t="str">
        <f>IF(QB_PG5_ORG!F47&lt;&gt;"",QB_PG5_ORG!F47,"")</f>
        <v/>
      </c>
      <c r="C286" s="152"/>
      <c r="D286" s="152" t="str">
        <f>IF(QB_PG5_ORG!L47&lt;&gt;"",QB_PG5_ORG!L47,"")</f>
        <v/>
      </c>
      <c r="E286" s="153" t="str">
        <f>IF(QB_PG5_ORG!K47&lt;&gt;"",QB_PG5_ORG!K47,"")</f>
        <v/>
      </c>
      <c r="G286" s="160" t="str">
        <f t="shared" si="8"/>
        <v/>
      </c>
      <c r="H286" s="53">
        <f t="shared" si="9"/>
        <v>0</v>
      </c>
    </row>
    <row r="287" spans="1:8" x14ac:dyDescent="0.25">
      <c r="A287" s="151" t="str">
        <f>IF(QB_PG5_ORG!B48&lt;&gt;"",QB_PG5_ORG!B48,IF(QB_PG5_ORG!C48&lt;&gt;"",CONCATENATE(QB_PG5_ORG!$B$6,QB_PG5_ORG!C48),IF(QB_PG5_ORG!D48&lt;&gt;"",CONCATENATE(QB_PG5_ORG!$B$6,QB_PG5_ORG!$B$7,QB_PG5_ORG!D48),CONCATENATE(QB_PG5_ORG!$B$6,QB_PG5_ORG!$B$7,QB_PG5_ORG!$B$8,QB_PG5_ORG!E48))))</f>
        <v xml:space="preserve">                          </v>
      </c>
      <c r="B287" s="152" t="str">
        <f>IF(QB_PG5_ORG!F48&lt;&gt;"",QB_PG5_ORG!F48,"")</f>
        <v/>
      </c>
      <c r="C287" s="152"/>
      <c r="D287" s="152" t="str">
        <f>IF(QB_PG5_ORG!L48&lt;&gt;"",QB_PG5_ORG!L48,"")</f>
        <v/>
      </c>
      <c r="E287" s="153" t="str">
        <f>IF(QB_PG5_ORG!K48&lt;&gt;"",QB_PG5_ORG!K48,"")</f>
        <v/>
      </c>
      <c r="G287" s="160" t="str">
        <f t="shared" si="8"/>
        <v/>
      </c>
      <c r="H287" s="53">
        <f t="shared" si="9"/>
        <v>0</v>
      </c>
    </row>
    <row r="288" spans="1:8" x14ac:dyDescent="0.25">
      <c r="A288" s="151" t="str">
        <f>IF(QB_PG5_ORG!B49&lt;&gt;"",QB_PG5_ORG!B49,IF(QB_PG5_ORG!C49&lt;&gt;"",CONCATENATE(QB_PG5_ORG!$B$6,QB_PG5_ORG!C49),IF(QB_PG5_ORG!D49&lt;&gt;"",CONCATENATE(QB_PG5_ORG!$B$6,QB_PG5_ORG!$B$7,QB_PG5_ORG!D49),CONCATENATE(QB_PG5_ORG!$B$6,QB_PG5_ORG!$B$7,QB_PG5_ORG!$B$8,QB_PG5_ORG!E49))))</f>
        <v xml:space="preserve">                          </v>
      </c>
      <c r="B288" s="152" t="str">
        <f>IF(QB_PG5_ORG!F49&lt;&gt;"",QB_PG5_ORG!F49,"")</f>
        <v/>
      </c>
      <c r="C288" s="152"/>
      <c r="D288" s="152" t="str">
        <f>IF(QB_PG5_ORG!L49&lt;&gt;"",QB_PG5_ORG!L49,"")</f>
        <v/>
      </c>
      <c r="E288" s="153" t="str">
        <f>IF(QB_PG5_ORG!K49&lt;&gt;"",QB_PG5_ORG!K49,"")</f>
        <v/>
      </c>
      <c r="G288" s="160" t="str">
        <f t="shared" si="8"/>
        <v/>
      </c>
      <c r="H288" s="53">
        <f t="shared" si="9"/>
        <v>0</v>
      </c>
    </row>
    <row r="289" spans="1:8" x14ac:dyDescent="0.25">
      <c r="A289" s="151" t="str">
        <f>IF(QB_PG5_ORG!B50&lt;&gt;"",QB_PG5_ORG!B50,IF(QB_PG5_ORG!C50&lt;&gt;"",CONCATENATE(QB_PG5_ORG!$B$6,QB_PG5_ORG!C50),IF(QB_PG5_ORG!D50&lt;&gt;"",CONCATENATE(QB_PG5_ORG!$B$6,QB_PG5_ORG!$B$7,QB_PG5_ORG!D50),CONCATENATE(QB_PG5_ORG!$B$6,QB_PG5_ORG!$B$7,QB_PG5_ORG!$B$8,QB_PG5_ORG!E50))))</f>
        <v xml:space="preserve">                          </v>
      </c>
      <c r="B289" s="152" t="str">
        <f>IF(QB_PG5_ORG!F50&lt;&gt;"",QB_PG5_ORG!F50,"")</f>
        <v/>
      </c>
      <c r="C289" s="152"/>
      <c r="D289" s="152" t="str">
        <f>IF(QB_PG5_ORG!L50&lt;&gt;"",QB_PG5_ORG!L50,"")</f>
        <v/>
      </c>
      <c r="E289" s="153" t="str">
        <f>IF(QB_PG5_ORG!K50&lt;&gt;"",QB_PG5_ORG!K50,"")</f>
        <v/>
      </c>
      <c r="G289" s="160" t="str">
        <f t="shared" si="8"/>
        <v/>
      </c>
      <c r="H289" s="53">
        <f t="shared" si="9"/>
        <v>0</v>
      </c>
    </row>
    <row r="290" spans="1:8" x14ac:dyDescent="0.25">
      <c r="A290" s="151" t="str">
        <f>IF(QB_PG5_ORG!B51&lt;&gt;"",QB_PG5_ORG!B51,IF(QB_PG5_ORG!C51&lt;&gt;"",CONCATENATE(QB_PG5_ORG!$B$6,QB_PG5_ORG!C51),IF(QB_PG5_ORG!D51&lt;&gt;"",CONCATENATE(QB_PG5_ORG!$B$6,QB_PG5_ORG!$B$7,QB_PG5_ORG!D51),CONCATENATE(QB_PG5_ORG!$B$6,QB_PG5_ORG!$B$7,QB_PG5_ORG!$B$8,QB_PG5_ORG!E51))))</f>
        <v xml:space="preserve">                          </v>
      </c>
      <c r="B290" s="152" t="str">
        <f>IF(QB_PG5_ORG!F51&lt;&gt;"",QB_PG5_ORG!F51,"")</f>
        <v/>
      </c>
      <c r="C290" s="152"/>
      <c r="D290" s="152" t="str">
        <f>IF(QB_PG5_ORG!L51&lt;&gt;"",QB_PG5_ORG!L51,"")</f>
        <v/>
      </c>
      <c r="E290" s="153" t="str">
        <f>IF(QB_PG5_ORG!K51&lt;&gt;"",QB_PG5_ORG!K51,"")</f>
        <v/>
      </c>
      <c r="G290" s="160" t="str">
        <f t="shared" si="8"/>
        <v/>
      </c>
      <c r="H290" s="53">
        <f t="shared" si="9"/>
        <v>0</v>
      </c>
    </row>
    <row r="291" spans="1:8" x14ac:dyDescent="0.25">
      <c r="A291" s="151" t="str">
        <f>IF(QB_PG5_ORG!B52&lt;&gt;"",QB_PG5_ORG!B52,IF(QB_PG5_ORG!C52&lt;&gt;"",CONCATENATE(QB_PG5_ORG!$B$6,QB_PG5_ORG!C52),IF(QB_PG5_ORG!D52&lt;&gt;"",CONCATENATE(QB_PG5_ORG!$B$6,QB_PG5_ORG!$B$7,QB_PG5_ORG!D52),CONCATENATE(QB_PG5_ORG!$B$6,QB_PG5_ORG!$B$7,QB_PG5_ORG!$B$8,QB_PG5_ORG!E52))))</f>
        <v xml:space="preserve">                          </v>
      </c>
      <c r="B291" s="152" t="str">
        <f>IF(QB_PG5_ORG!F52&lt;&gt;"",QB_PG5_ORG!F52,"")</f>
        <v/>
      </c>
      <c r="C291" s="152"/>
      <c r="D291" s="152" t="str">
        <f>IF(QB_PG5_ORG!L52&lt;&gt;"",QB_PG5_ORG!L52,"")</f>
        <v/>
      </c>
      <c r="E291" s="153" t="str">
        <f>IF(QB_PG5_ORG!K52&lt;&gt;"",QB_PG5_ORG!K52,"")</f>
        <v/>
      </c>
      <c r="G291" s="160" t="str">
        <f t="shared" si="8"/>
        <v/>
      </c>
      <c r="H291" s="53">
        <f t="shared" si="9"/>
        <v>0</v>
      </c>
    </row>
    <row r="292" spans="1:8" x14ac:dyDescent="0.25">
      <c r="A292" s="151" t="str">
        <f>IF(QB_PG5_ORG!B53&lt;&gt;"",QB_PG5_ORG!B53,IF(QB_PG5_ORG!C53&lt;&gt;"",CONCATENATE(QB_PG5_ORG!$B$6,QB_PG5_ORG!C53),IF(QB_PG5_ORG!D53&lt;&gt;"",CONCATENATE(QB_PG5_ORG!$B$6,QB_PG5_ORG!$B$7,QB_PG5_ORG!D53),CONCATENATE(QB_PG5_ORG!$B$6,QB_PG5_ORG!$B$7,QB_PG5_ORG!$B$8,QB_PG5_ORG!E53))))</f>
        <v xml:space="preserve">                          </v>
      </c>
      <c r="B292" s="152" t="str">
        <f>IF(QB_PG5_ORG!F53&lt;&gt;"",QB_PG5_ORG!F53,"")</f>
        <v/>
      </c>
      <c r="C292" s="152"/>
      <c r="D292" s="152" t="str">
        <f>IF(QB_PG5_ORG!L53&lt;&gt;"",QB_PG5_ORG!L53,"")</f>
        <v/>
      </c>
      <c r="E292" s="153" t="str">
        <f>IF(QB_PG5_ORG!K53&lt;&gt;"",QB_PG5_ORG!K53,"")</f>
        <v/>
      </c>
      <c r="G292" s="160" t="str">
        <f t="shared" si="8"/>
        <v/>
      </c>
      <c r="H292" s="53">
        <f t="shared" si="9"/>
        <v>0</v>
      </c>
    </row>
    <row r="293" spans="1:8" x14ac:dyDescent="0.25">
      <c r="A293" s="151" t="str">
        <f>IF(QB_PG5_ORG!B54&lt;&gt;"",QB_PG5_ORG!B54,IF(QB_PG5_ORG!C54&lt;&gt;"",CONCATENATE(QB_PG5_ORG!$B$6,QB_PG5_ORG!C54),IF(QB_PG5_ORG!D54&lt;&gt;"",CONCATENATE(QB_PG5_ORG!$B$6,QB_PG5_ORG!$B$7,QB_PG5_ORG!D54),CONCATENATE(QB_PG5_ORG!$B$6,QB_PG5_ORG!$B$7,QB_PG5_ORG!$B$8,QB_PG5_ORG!E54))))</f>
        <v xml:space="preserve">                          </v>
      </c>
      <c r="B293" s="152" t="str">
        <f>IF(QB_PG5_ORG!F54&lt;&gt;"",QB_PG5_ORG!F54,"")</f>
        <v/>
      </c>
      <c r="C293" s="152"/>
      <c r="D293" s="152" t="str">
        <f>IF(QB_PG5_ORG!L54&lt;&gt;"",QB_PG5_ORG!L54,"")</f>
        <v/>
      </c>
      <c r="E293" s="153" t="str">
        <f>IF(QB_PG5_ORG!K54&lt;&gt;"",QB_PG5_ORG!K54,"")</f>
        <v/>
      </c>
      <c r="G293" s="160" t="str">
        <f t="shared" si="8"/>
        <v/>
      </c>
      <c r="H293" s="53">
        <f t="shared" si="9"/>
        <v>0</v>
      </c>
    </row>
    <row r="294" spans="1:8" x14ac:dyDescent="0.25">
      <c r="A294" s="151" t="str">
        <f>IF(QB_PG5_ORG!B55&lt;&gt;"",QB_PG5_ORG!B55,IF(QB_PG5_ORG!C55&lt;&gt;"",CONCATENATE(QB_PG5_ORG!$B$6,QB_PG5_ORG!C55),IF(QB_PG5_ORG!D55&lt;&gt;"",CONCATENATE(QB_PG5_ORG!$B$6,QB_PG5_ORG!$B$7,QB_PG5_ORG!D55),CONCATENATE(QB_PG5_ORG!$B$6,QB_PG5_ORG!$B$7,QB_PG5_ORG!$B$8,QB_PG5_ORG!E55))))</f>
        <v xml:space="preserve">                          </v>
      </c>
      <c r="B294" s="152" t="str">
        <f>IF(QB_PG5_ORG!F55&lt;&gt;"",QB_PG5_ORG!F55,"")</f>
        <v/>
      </c>
      <c r="C294" s="152"/>
      <c r="D294" s="152" t="str">
        <f>IF(QB_PG5_ORG!L55&lt;&gt;"",QB_PG5_ORG!L55,"")</f>
        <v/>
      </c>
      <c r="E294" s="153" t="str">
        <f>IF(QB_PG5_ORG!K55&lt;&gt;"",QB_PG5_ORG!K55,"")</f>
        <v/>
      </c>
      <c r="G294" s="160" t="str">
        <f t="shared" si="8"/>
        <v/>
      </c>
      <c r="H294" s="53">
        <f t="shared" si="9"/>
        <v>0</v>
      </c>
    </row>
    <row r="295" spans="1:8" x14ac:dyDescent="0.25">
      <c r="A295" s="151" t="str">
        <f>IF(QB_PG5_ORG!B56&lt;&gt;"",QB_PG5_ORG!B56,IF(QB_PG5_ORG!C56&lt;&gt;"",CONCATENATE(QB_PG5_ORG!$B$6,QB_PG5_ORG!C56),IF(QB_PG5_ORG!D56&lt;&gt;"",CONCATENATE(QB_PG5_ORG!$B$6,QB_PG5_ORG!$B$7,QB_PG5_ORG!D56),CONCATENATE(QB_PG5_ORG!$B$6,QB_PG5_ORG!$B$7,QB_PG5_ORG!$B$8,QB_PG5_ORG!E56))))</f>
        <v xml:space="preserve">                          </v>
      </c>
      <c r="B295" s="152" t="str">
        <f>IF(QB_PG5_ORG!F56&lt;&gt;"",QB_PG5_ORG!F56,"")</f>
        <v/>
      </c>
      <c r="C295" s="152"/>
      <c r="D295" s="152" t="str">
        <f>IF(QB_PG5_ORG!L56&lt;&gt;"",QB_PG5_ORG!L56,"")</f>
        <v/>
      </c>
      <c r="E295" s="153" t="str">
        <f>IF(QB_PG5_ORG!K56&lt;&gt;"",QB_PG5_ORG!K56,"")</f>
        <v/>
      </c>
      <c r="G295" s="160" t="str">
        <f t="shared" si="8"/>
        <v/>
      </c>
      <c r="H295" s="53">
        <f t="shared" si="9"/>
        <v>0</v>
      </c>
    </row>
    <row r="296" spans="1:8" x14ac:dyDescent="0.25">
      <c r="A296" s="151" t="str">
        <f>IF(QB_PG5_ORG!B57&lt;&gt;"",QB_PG5_ORG!B57,IF(QB_PG5_ORG!C57&lt;&gt;"",CONCATENATE(QB_PG5_ORG!$B$6,QB_PG5_ORG!C57),IF(QB_PG5_ORG!D57&lt;&gt;"",CONCATENATE(QB_PG5_ORG!$B$6,QB_PG5_ORG!$B$7,QB_PG5_ORG!D57),CONCATENATE(QB_PG5_ORG!$B$6,QB_PG5_ORG!$B$7,QB_PG5_ORG!$B$8,QB_PG5_ORG!E57))))</f>
        <v xml:space="preserve">                          </v>
      </c>
      <c r="B296" s="152" t="str">
        <f>IF(QB_PG5_ORG!F57&lt;&gt;"",QB_PG5_ORG!F57,"")</f>
        <v/>
      </c>
      <c r="C296" s="152"/>
      <c r="D296" s="152" t="str">
        <f>IF(QB_PG5_ORG!L57&lt;&gt;"",QB_PG5_ORG!L57,"")</f>
        <v/>
      </c>
      <c r="E296" s="153" t="str">
        <f>IF(QB_PG5_ORG!K57&lt;&gt;"",QB_PG5_ORG!K57,"")</f>
        <v/>
      </c>
      <c r="G296" s="160" t="str">
        <f t="shared" si="8"/>
        <v/>
      </c>
      <c r="H296" s="53">
        <f t="shared" si="9"/>
        <v>0</v>
      </c>
    </row>
    <row r="297" spans="1:8" x14ac:dyDescent="0.25">
      <c r="A297" s="151" t="str">
        <f>IF(QB_PG5_ORG!B58&lt;&gt;"",QB_PG5_ORG!B58,IF(QB_PG5_ORG!C58&lt;&gt;"",CONCATENATE(QB_PG5_ORG!$B$6,QB_PG5_ORG!C58),IF(QB_PG5_ORG!D58&lt;&gt;"",CONCATENATE(QB_PG5_ORG!$B$6,QB_PG5_ORG!$B$7,QB_PG5_ORG!D58),CONCATENATE(QB_PG5_ORG!$B$6,QB_PG5_ORG!$B$7,QB_PG5_ORG!$B$8,QB_PG5_ORG!E58))))</f>
        <v xml:space="preserve">                          </v>
      </c>
      <c r="B297" s="152" t="str">
        <f>IF(QB_PG5_ORG!F58&lt;&gt;"",QB_PG5_ORG!F58,"")</f>
        <v/>
      </c>
      <c r="C297" s="152"/>
      <c r="D297" s="152" t="str">
        <f>IF(QB_PG5_ORG!L58&lt;&gt;"",QB_PG5_ORG!L58,"")</f>
        <v/>
      </c>
      <c r="E297" s="153" t="str">
        <f>IF(QB_PG5_ORG!K58&lt;&gt;"",QB_PG5_ORG!K58,"")</f>
        <v/>
      </c>
      <c r="G297" s="160" t="str">
        <f t="shared" si="8"/>
        <v/>
      </c>
      <c r="H297" s="53">
        <f t="shared" si="9"/>
        <v>0</v>
      </c>
    </row>
    <row r="298" spans="1:8" x14ac:dyDescent="0.25">
      <c r="A298" s="151" t="str">
        <f>IF(QB_PG5_ORG!B59&lt;&gt;"",QB_PG5_ORG!B59,IF(QB_PG5_ORG!C59&lt;&gt;"",CONCATENATE(QB_PG5_ORG!$B$6,QB_PG5_ORG!C59),IF(QB_PG5_ORG!D59&lt;&gt;"",CONCATENATE(QB_PG5_ORG!$B$6,QB_PG5_ORG!$B$7,QB_PG5_ORG!D59),CONCATENATE(QB_PG5_ORG!$B$6,QB_PG5_ORG!$B$7,QB_PG5_ORG!$B$8,QB_PG5_ORG!E59))))</f>
        <v xml:space="preserve">                          </v>
      </c>
      <c r="B298" s="152" t="str">
        <f>IF(QB_PG5_ORG!F59&lt;&gt;"",QB_PG5_ORG!F59,"")</f>
        <v/>
      </c>
      <c r="C298" s="152"/>
      <c r="D298" s="152" t="str">
        <f>IF(QB_PG5_ORG!L59&lt;&gt;"",QB_PG5_ORG!L59,"")</f>
        <v/>
      </c>
      <c r="E298" s="153" t="str">
        <f>IF(QB_PG5_ORG!K59&lt;&gt;"",QB_PG5_ORG!K59,"")</f>
        <v/>
      </c>
      <c r="G298" s="160" t="str">
        <f t="shared" si="8"/>
        <v/>
      </c>
      <c r="H298" s="53">
        <f t="shared" si="9"/>
        <v>0</v>
      </c>
    </row>
    <row r="299" spans="1:8" x14ac:dyDescent="0.25">
      <c r="A299" s="151" t="str">
        <f>IF(QB_PG5_ORG!B60&lt;&gt;"",QB_PG5_ORG!B60,IF(QB_PG5_ORG!C60&lt;&gt;"",CONCATENATE(QB_PG5_ORG!$B$6,QB_PG5_ORG!C60),IF(QB_PG5_ORG!D60&lt;&gt;"",CONCATENATE(QB_PG5_ORG!$B$6,QB_PG5_ORG!$B$7,QB_PG5_ORG!D60),CONCATENATE(QB_PG5_ORG!$B$6,QB_PG5_ORG!$B$7,QB_PG5_ORG!$B$8,QB_PG5_ORG!E60))))</f>
        <v xml:space="preserve">                          </v>
      </c>
      <c r="B299" s="152" t="str">
        <f>IF(QB_PG5_ORG!F60&lt;&gt;"",QB_PG5_ORG!F60,"")</f>
        <v/>
      </c>
      <c r="C299" s="152"/>
      <c r="D299" s="152" t="str">
        <f>IF(QB_PG5_ORG!L60&lt;&gt;"",QB_PG5_ORG!L60,"")</f>
        <v/>
      </c>
      <c r="E299" s="153" t="str">
        <f>IF(QB_PG5_ORG!K60&lt;&gt;"",QB_PG5_ORG!K60,"")</f>
        <v/>
      </c>
      <c r="G299" s="160" t="str">
        <f t="shared" si="8"/>
        <v/>
      </c>
      <c r="H299" s="53">
        <f t="shared" si="9"/>
        <v>0</v>
      </c>
    </row>
    <row r="300" spans="1:8" x14ac:dyDescent="0.25">
      <c r="A300" s="151" t="str">
        <f>IF(QB_PG5_ORG!B61&lt;&gt;"",QB_PG5_ORG!B61,IF(QB_PG5_ORG!C61&lt;&gt;"",CONCATENATE(QB_PG5_ORG!$B$6,QB_PG5_ORG!C61),IF(QB_PG5_ORG!D61&lt;&gt;"",CONCATENATE(QB_PG5_ORG!$B$6,QB_PG5_ORG!$B$7,QB_PG5_ORG!D61),CONCATENATE(QB_PG5_ORG!$B$6,QB_PG5_ORG!$B$7,QB_PG5_ORG!$B$8,QB_PG5_ORG!E61))))</f>
        <v xml:space="preserve">                          </v>
      </c>
      <c r="B300" s="152" t="str">
        <f>IF(QB_PG5_ORG!F61&lt;&gt;"",QB_PG5_ORG!F61,"")</f>
        <v/>
      </c>
      <c r="C300" s="152"/>
      <c r="D300" s="152" t="str">
        <f>IF(QB_PG5_ORG!L61&lt;&gt;"",QB_PG5_ORG!L61,"")</f>
        <v/>
      </c>
      <c r="E300" s="153" t="str">
        <f>IF(QB_PG5_ORG!K61&lt;&gt;"",QB_PG5_ORG!K61,"")</f>
        <v/>
      </c>
      <c r="G300" s="160" t="str">
        <f t="shared" si="8"/>
        <v/>
      </c>
      <c r="H300" s="53">
        <f t="shared" si="9"/>
        <v>0</v>
      </c>
    </row>
    <row r="301" spans="1:8" x14ac:dyDescent="0.25">
      <c r="A301" s="151" t="str">
        <f>IF(QB_PG5_ORG!B62&lt;&gt;"",QB_PG5_ORG!B62,IF(QB_PG5_ORG!C62&lt;&gt;"",CONCATENATE(QB_PG5_ORG!$B$6,QB_PG5_ORG!C62),IF(QB_PG5_ORG!D62&lt;&gt;"",CONCATENATE(QB_PG5_ORG!$B$6,QB_PG5_ORG!$B$7,QB_PG5_ORG!D62),CONCATENATE(QB_PG5_ORG!$B$6,QB_PG5_ORG!$B$7,QB_PG5_ORG!$B$8,QB_PG5_ORG!E62))))</f>
        <v xml:space="preserve">                          </v>
      </c>
      <c r="B301" s="152" t="str">
        <f>IF(QB_PG5_ORG!F62&lt;&gt;"",QB_PG5_ORG!F62,"")</f>
        <v/>
      </c>
      <c r="C301" s="152"/>
      <c r="D301" s="152" t="str">
        <f>IF(QB_PG5_ORG!L62&lt;&gt;"",QB_PG5_ORG!L62,"")</f>
        <v/>
      </c>
      <c r="E301" s="153" t="str">
        <f>IF(QB_PG5_ORG!K62&lt;&gt;"",QB_PG5_ORG!K62,"")</f>
        <v/>
      </c>
      <c r="G301" s="160" t="str">
        <f t="shared" si="8"/>
        <v/>
      </c>
      <c r="H301" s="53">
        <f t="shared" si="9"/>
        <v>0</v>
      </c>
    </row>
    <row r="302" spans="1:8" x14ac:dyDescent="0.25">
      <c r="A302" s="151" t="str">
        <f>IF(QB_PG5_ORG!B63&lt;&gt;"",QB_PG5_ORG!B63,IF(QB_PG5_ORG!C63&lt;&gt;"",CONCATENATE(QB_PG5_ORG!$B$6,QB_PG5_ORG!C63),IF(QB_PG5_ORG!D63&lt;&gt;"",CONCATENATE(QB_PG5_ORG!$B$6,QB_PG5_ORG!$B$7,QB_PG5_ORG!D63),CONCATENATE(QB_PG5_ORG!$B$6,QB_PG5_ORG!$B$7,QB_PG5_ORG!$B$8,QB_PG5_ORG!E63))))</f>
        <v xml:space="preserve">                          </v>
      </c>
      <c r="B302" s="152" t="str">
        <f>IF(QB_PG5_ORG!F63&lt;&gt;"",QB_PG5_ORG!F63,"")</f>
        <v/>
      </c>
      <c r="C302" s="152"/>
      <c r="D302" s="152" t="str">
        <f>IF(QB_PG5_ORG!L63&lt;&gt;"",QB_PG5_ORG!L63,"")</f>
        <v/>
      </c>
      <c r="E302" s="153" t="str">
        <f>IF(QB_PG5_ORG!K63&lt;&gt;"",QB_PG5_ORG!K63,"")</f>
        <v/>
      </c>
      <c r="G302" s="160" t="str">
        <f t="shared" si="8"/>
        <v/>
      </c>
      <c r="H302" s="53">
        <f t="shared" si="9"/>
        <v>0</v>
      </c>
    </row>
    <row r="303" spans="1:8" x14ac:dyDescent="0.25">
      <c r="A303" s="151" t="str">
        <f>IF(QB_PG5_ORG!B64&lt;&gt;"",QB_PG5_ORG!B64,IF(QB_PG5_ORG!C64&lt;&gt;"",CONCATENATE(QB_PG5_ORG!$B$6,QB_PG5_ORG!C64),IF(QB_PG5_ORG!D64&lt;&gt;"",CONCATENATE(QB_PG5_ORG!$B$6,QB_PG5_ORG!$B$7,QB_PG5_ORG!D64),CONCATENATE(QB_PG5_ORG!$B$6,QB_PG5_ORG!$B$7,QB_PG5_ORG!$B$8,QB_PG5_ORG!E64))))</f>
        <v xml:space="preserve">                          </v>
      </c>
      <c r="B303" s="152" t="str">
        <f>IF(QB_PG5_ORG!F64&lt;&gt;"",QB_PG5_ORG!F64,"")</f>
        <v/>
      </c>
      <c r="C303" s="152"/>
      <c r="D303" s="152" t="str">
        <f>IF(QB_PG5_ORG!L64&lt;&gt;"",QB_PG5_ORG!L64,"")</f>
        <v/>
      </c>
      <c r="E303" s="153" t="str">
        <f>IF(QB_PG5_ORG!K64&lt;&gt;"",QB_PG5_ORG!K64,"")</f>
        <v/>
      </c>
      <c r="G303" s="160" t="str">
        <f t="shared" si="8"/>
        <v/>
      </c>
      <c r="H303" s="53">
        <f t="shared" si="9"/>
        <v>0</v>
      </c>
    </row>
    <row r="304" spans="1:8" x14ac:dyDescent="0.25">
      <c r="A304" s="151" t="str">
        <f>IF(QB_PG5_ORG!B65&lt;&gt;"",QB_PG5_ORG!B65,IF(QB_PG5_ORG!C65&lt;&gt;"",CONCATENATE(QB_PG5_ORG!$B$6,QB_PG5_ORG!C65),IF(QB_PG5_ORG!D65&lt;&gt;"",CONCATENATE(QB_PG5_ORG!$B$6,QB_PG5_ORG!$B$7,QB_PG5_ORG!D65),CONCATENATE(QB_PG5_ORG!$B$6,QB_PG5_ORG!$B$7,QB_PG5_ORG!$B$8,QB_PG5_ORG!E65))))</f>
        <v xml:space="preserve">                          </v>
      </c>
      <c r="B304" s="152" t="str">
        <f>IF(QB_PG5_ORG!F65&lt;&gt;"",QB_PG5_ORG!F65,"")</f>
        <v/>
      </c>
      <c r="C304" s="152"/>
      <c r="D304" s="152" t="str">
        <f>IF(QB_PG5_ORG!L65&lt;&gt;"",QB_PG5_ORG!L65,"")</f>
        <v/>
      </c>
      <c r="E304" s="153" t="str">
        <f>IF(QB_PG5_ORG!K65&lt;&gt;"",QB_PG5_ORG!K65,"")</f>
        <v/>
      </c>
      <c r="G304" s="160" t="str">
        <f t="shared" si="8"/>
        <v/>
      </c>
      <c r="H304" s="53">
        <f t="shared" si="9"/>
        <v>0</v>
      </c>
    </row>
    <row r="305" spans="1:8" x14ac:dyDescent="0.25">
      <c r="A305" s="151" t="str">
        <f>IF(QB_PG5_ORG!B66&lt;&gt;"",QB_PG5_ORG!B66,IF(QB_PG5_ORG!C66&lt;&gt;"",CONCATENATE(QB_PG5_ORG!$B$6,QB_PG5_ORG!C66),IF(QB_PG5_ORG!D66&lt;&gt;"",CONCATENATE(QB_PG5_ORG!$B$6,QB_PG5_ORG!$B$7,QB_PG5_ORG!D66),CONCATENATE(QB_PG5_ORG!$B$6,QB_PG5_ORG!$B$7,QB_PG5_ORG!$B$8,QB_PG5_ORG!E66))))</f>
        <v xml:space="preserve">                          </v>
      </c>
      <c r="B305" s="152" t="str">
        <f>IF(QB_PG5_ORG!F66&lt;&gt;"",QB_PG5_ORG!F66,"")</f>
        <v/>
      </c>
      <c r="C305" s="152"/>
      <c r="D305" s="152" t="str">
        <f>IF(QB_PG5_ORG!L66&lt;&gt;"",QB_PG5_ORG!L66,"")</f>
        <v/>
      </c>
      <c r="E305" s="153" t="str">
        <f>IF(QB_PG5_ORG!K66&lt;&gt;"",QB_PG5_ORG!K66,"")</f>
        <v/>
      </c>
      <c r="G305" s="160" t="str">
        <f t="shared" si="8"/>
        <v/>
      </c>
      <c r="H305" s="53">
        <f t="shared" si="9"/>
        <v>0</v>
      </c>
    </row>
    <row r="306" spans="1:8" x14ac:dyDescent="0.25">
      <c r="A306" s="151" t="str">
        <f>IF(QB_PG5_ORG!B67&lt;&gt;"",QB_PG5_ORG!B67,IF(QB_PG5_ORG!C67&lt;&gt;"",CONCATENATE(QB_PG5_ORG!$B$6,QB_PG5_ORG!C67),IF(QB_PG5_ORG!D67&lt;&gt;"",CONCATENATE(QB_PG5_ORG!$B$6,QB_PG5_ORG!$B$7,QB_PG5_ORG!D67),CONCATENATE(QB_PG5_ORG!$B$6,QB_PG5_ORG!$B$7,QB_PG5_ORG!$B$8,QB_PG5_ORG!E67))))</f>
        <v xml:space="preserve">                          </v>
      </c>
      <c r="B306" s="152" t="str">
        <f>IF(QB_PG5_ORG!F67&lt;&gt;"",QB_PG5_ORG!F67,"")</f>
        <v/>
      </c>
      <c r="C306" s="152"/>
      <c r="D306" s="152" t="str">
        <f>IF(QB_PG5_ORG!L67&lt;&gt;"",QB_PG5_ORG!L67,"")</f>
        <v/>
      </c>
      <c r="E306" s="153" t="str">
        <f>IF(QB_PG5_ORG!K67&lt;&gt;"",QB_PG5_ORG!K67,"")</f>
        <v/>
      </c>
      <c r="G306" s="160" t="str">
        <f t="shared" si="8"/>
        <v/>
      </c>
      <c r="H306" s="53">
        <f t="shared" si="9"/>
        <v>0</v>
      </c>
    </row>
    <row r="307" spans="1:8" x14ac:dyDescent="0.25">
      <c r="A307" s="151" t="str">
        <f>IF(QB_PG5_ORG!B68&lt;&gt;"",QB_PG5_ORG!B68,IF(QB_PG5_ORG!C68&lt;&gt;"",CONCATENATE(QB_PG5_ORG!$B$6,QB_PG5_ORG!C68),IF(QB_PG5_ORG!D68&lt;&gt;"",CONCATENATE(QB_PG5_ORG!$B$6,QB_PG5_ORG!$B$7,QB_PG5_ORG!D68),CONCATENATE(QB_PG5_ORG!$B$6,QB_PG5_ORG!$B$7,QB_PG5_ORG!$B$8,QB_PG5_ORG!E68))))</f>
        <v xml:space="preserve">                          </v>
      </c>
      <c r="B307" s="152" t="str">
        <f>IF(QB_PG5_ORG!F68&lt;&gt;"",QB_PG5_ORG!F68,"")</f>
        <v/>
      </c>
      <c r="C307" s="152"/>
      <c r="D307" s="152" t="str">
        <f>IF(QB_PG5_ORG!L68&lt;&gt;"",QB_PG5_ORG!L68,"")</f>
        <v/>
      </c>
      <c r="E307" s="153" t="str">
        <f>IF(QB_PG5_ORG!K68&lt;&gt;"",QB_PG5_ORG!K68,"")</f>
        <v/>
      </c>
      <c r="G307" s="160" t="str">
        <f t="shared" si="8"/>
        <v/>
      </c>
      <c r="H307" s="53">
        <f t="shared" si="9"/>
        <v>0</v>
      </c>
    </row>
    <row r="308" spans="1:8" x14ac:dyDescent="0.25">
      <c r="A308" s="151" t="str">
        <f>IF(QB_PG5_ORG!B69&lt;&gt;"",QB_PG5_ORG!B69,IF(QB_PG5_ORG!C69&lt;&gt;"",CONCATENATE(QB_PG5_ORG!$B$6,QB_PG5_ORG!C69),IF(QB_PG5_ORG!D69&lt;&gt;"",CONCATENATE(QB_PG5_ORG!$B$6,QB_PG5_ORG!$B$7,QB_PG5_ORG!D69),CONCATENATE(QB_PG5_ORG!$B$6,QB_PG5_ORG!$B$7,QB_PG5_ORG!$B$8,QB_PG5_ORG!E69))))</f>
        <v xml:space="preserve">                          </v>
      </c>
      <c r="B308" s="152" t="str">
        <f>IF(QB_PG5_ORG!F69&lt;&gt;"",QB_PG5_ORG!F69,"")</f>
        <v/>
      </c>
      <c r="C308" s="152"/>
      <c r="D308" s="152" t="str">
        <f>IF(QB_PG5_ORG!L69&lt;&gt;"",QB_PG5_ORG!L69,"")</f>
        <v/>
      </c>
      <c r="E308" s="153" t="str">
        <f>IF(QB_PG5_ORG!K69&lt;&gt;"",QB_PG5_ORG!K69,"")</f>
        <v/>
      </c>
      <c r="G308" s="160" t="str">
        <f t="shared" si="8"/>
        <v/>
      </c>
      <c r="H308" s="53">
        <f t="shared" si="9"/>
        <v>0</v>
      </c>
    </row>
    <row r="309" spans="1:8" x14ac:dyDescent="0.25">
      <c r="A309" s="151" t="str">
        <f>IF(QB_PG5_ORG!B70&lt;&gt;"",QB_PG5_ORG!B70,IF(QB_PG5_ORG!C70&lt;&gt;"",CONCATENATE(QB_PG5_ORG!$B$6,QB_PG5_ORG!C70),IF(QB_PG5_ORG!D70&lt;&gt;"",CONCATENATE(QB_PG5_ORG!$B$6,QB_PG5_ORG!$B$7,QB_PG5_ORG!D70),CONCATENATE(QB_PG5_ORG!$B$6,QB_PG5_ORG!$B$7,QB_PG5_ORG!$B$8,QB_PG5_ORG!E70))))</f>
        <v xml:space="preserve">                          </v>
      </c>
      <c r="B309" s="152" t="str">
        <f>IF(QB_PG5_ORG!F70&lt;&gt;"",QB_PG5_ORG!F70,"")</f>
        <v/>
      </c>
      <c r="C309" s="152"/>
      <c r="D309" s="152" t="str">
        <f>IF(QB_PG5_ORG!L70&lt;&gt;"",QB_PG5_ORG!L70,"")</f>
        <v/>
      </c>
      <c r="E309" s="153" t="str">
        <f>IF(QB_PG5_ORG!K70&lt;&gt;"",QB_PG5_ORG!K70,"")</f>
        <v/>
      </c>
      <c r="G309" s="160" t="str">
        <f t="shared" si="8"/>
        <v/>
      </c>
      <c r="H309" s="53">
        <f t="shared" si="9"/>
        <v>0</v>
      </c>
    </row>
    <row r="310" spans="1:8" x14ac:dyDescent="0.25">
      <c r="A310" s="151" t="str">
        <f>IF(QB_PG5_ORG!B71&lt;&gt;"",QB_PG5_ORG!B71,IF(QB_PG5_ORG!C71&lt;&gt;"",CONCATENATE(QB_PG5_ORG!$B$6,QB_PG5_ORG!C71),IF(QB_PG5_ORG!D71&lt;&gt;"",CONCATENATE(QB_PG5_ORG!$B$6,QB_PG5_ORG!$B$7,QB_PG5_ORG!D71),CONCATENATE(QB_PG5_ORG!$B$6,QB_PG5_ORG!$B$7,QB_PG5_ORG!$B$8,QB_PG5_ORG!E71))))</f>
        <v xml:space="preserve">                          </v>
      </c>
      <c r="B310" s="152" t="str">
        <f>IF(QB_PG5_ORG!F71&lt;&gt;"",QB_PG5_ORG!F71,"")</f>
        <v/>
      </c>
      <c r="C310" s="152"/>
      <c r="D310" s="152" t="str">
        <f>IF(QB_PG5_ORG!L71&lt;&gt;"",QB_PG5_ORG!L71,"")</f>
        <v/>
      </c>
      <c r="E310" s="153" t="str">
        <f>IF(QB_PG5_ORG!K71&lt;&gt;"",QB_PG5_ORG!K71,"")</f>
        <v/>
      </c>
      <c r="G310" s="160" t="str">
        <f t="shared" si="8"/>
        <v/>
      </c>
      <c r="H310" s="53">
        <f t="shared" si="9"/>
        <v>0</v>
      </c>
    </row>
    <row r="311" spans="1:8" x14ac:dyDescent="0.25">
      <c r="A311" s="151" t="str">
        <f>IF(QB_PG5_ORG!B72&lt;&gt;"",QB_PG5_ORG!B72,IF(QB_PG5_ORG!C72&lt;&gt;"",CONCATENATE(QB_PG5_ORG!$B$6,QB_PG5_ORG!C72),IF(QB_PG5_ORG!D72&lt;&gt;"",CONCATENATE(QB_PG5_ORG!$B$6,QB_PG5_ORG!$B$7,QB_PG5_ORG!D72),CONCATENATE(QB_PG5_ORG!$B$6,QB_PG5_ORG!$B$7,QB_PG5_ORG!$B$8,QB_PG5_ORG!E72))))</f>
        <v xml:space="preserve">                          </v>
      </c>
      <c r="B311" s="152" t="str">
        <f>IF(QB_PG5_ORG!F72&lt;&gt;"",QB_PG5_ORG!F72,"")</f>
        <v/>
      </c>
      <c r="C311" s="152"/>
      <c r="D311" s="152" t="str">
        <f>IF(QB_PG5_ORG!L72&lt;&gt;"",QB_PG5_ORG!L72,"")</f>
        <v/>
      </c>
      <c r="E311" s="153" t="str">
        <f>IF(QB_PG5_ORG!K72&lt;&gt;"",QB_PG5_ORG!K72,"")</f>
        <v/>
      </c>
      <c r="G311" s="160" t="str">
        <f t="shared" si="8"/>
        <v/>
      </c>
      <c r="H311" s="53">
        <f t="shared" si="9"/>
        <v>0</v>
      </c>
    </row>
    <row r="312" spans="1:8" x14ac:dyDescent="0.25">
      <c r="A312" s="151" t="str">
        <f>IF(QB_PG5_ORG!B73&lt;&gt;"",QB_PG5_ORG!B73,IF(QB_PG5_ORG!C73&lt;&gt;"",CONCATENATE(QB_PG5_ORG!$B$6,QB_PG5_ORG!C73),IF(QB_PG5_ORG!D73&lt;&gt;"",CONCATENATE(QB_PG5_ORG!$B$6,QB_PG5_ORG!$B$7,QB_PG5_ORG!D73),CONCATENATE(QB_PG5_ORG!$B$6,QB_PG5_ORG!$B$7,QB_PG5_ORG!$B$8,QB_PG5_ORG!E73))))</f>
        <v xml:space="preserve">                          </v>
      </c>
      <c r="B312" s="152" t="str">
        <f>IF(QB_PG5_ORG!F73&lt;&gt;"",QB_PG5_ORG!F73,"")</f>
        <v/>
      </c>
      <c r="C312" s="152"/>
      <c r="D312" s="152" t="str">
        <f>IF(QB_PG5_ORG!L73&lt;&gt;"",QB_PG5_ORG!L73,"")</f>
        <v/>
      </c>
      <c r="E312" s="153" t="str">
        <f>IF(QB_PG5_ORG!K73&lt;&gt;"",QB_PG5_ORG!K73,"")</f>
        <v/>
      </c>
      <c r="G312" s="160" t="str">
        <f t="shared" si="8"/>
        <v/>
      </c>
      <c r="H312" s="53">
        <f t="shared" si="9"/>
        <v>0</v>
      </c>
    </row>
    <row r="313" spans="1:8" x14ac:dyDescent="0.25">
      <c r="A313" s="151" t="str">
        <f>IF(QB_PG5_ORG!B74&lt;&gt;"",QB_PG5_ORG!B74,IF(QB_PG5_ORG!C74&lt;&gt;"",CONCATENATE(QB_PG5_ORG!$B$6,QB_PG5_ORG!C74),IF(QB_PG5_ORG!D74&lt;&gt;"",CONCATENATE(QB_PG5_ORG!$B$6,QB_PG5_ORG!$B$7,QB_PG5_ORG!D74),CONCATENATE(QB_PG5_ORG!$B$6,QB_PG5_ORG!$B$7,QB_PG5_ORG!$B$8,QB_PG5_ORG!E74))))</f>
        <v xml:space="preserve">                          </v>
      </c>
      <c r="B313" s="152" t="str">
        <f>IF(QB_PG5_ORG!F74&lt;&gt;"",QB_PG5_ORG!F74,"")</f>
        <v/>
      </c>
      <c r="C313" s="152"/>
      <c r="D313" s="152" t="str">
        <f>IF(QB_PG5_ORG!L74&lt;&gt;"",QB_PG5_ORG!L74,"")</f>
        <v/>
      </c>
      <c r="E313" s="153" t="str">
        <f>IF(QB_PG5_ORG!K74&lt;&gt;"",QB_PG5_ORG!K74,"")</f>
        <v/>
      </c>
      <c r="G313" s="160" t="str">
        <f t="shared" si="8"/>
        <v/>
      </c>
      <c r="H313" s="53">
        <f t="shared" si="9"/>
        <v>0</v>
      </c>
    </row>
    <row r="314" spans="1:8" x14ac:dyDescent="0.25">
      <c r="A314" s="151" t="str">
        <f>IF(QB_PG5_ORG!B75&lt;&gt;"",QB_PG5_ORG!B75,IF(QB_PG5_ORG!C75&lt;&gt;"",CONCATENATE(QB_PG5_ORG!$B$6,QB_PG5_ORG!C75),IF(QB_PG5_ORG!D75&lt;&gt;"",CONCATENATE(QB_PG5_ORG!$B$6,QB_PG5_ORG!$B$7,QB_PG5_ORG!D75),CONCATENATE(QB_PG5_ORG!$B$6,QB_PG5_ORG!$B$7,QB_PG5_ORG!$B$8,QB_PG5_ORG!E75))))</f>
        <v xml:space="preserve">                          </v>
      </c>
      <c r="B314" s="152" t="str">
        <f>IF(QB_PG5_ORG!F75&lt;&gt;"",QB_PG5_ORG!F75,"")</f>
        <v/>
      </c>
      <c r="C314" s="152"/>
      <c r="D314" s="152" t="str">
        <f>IF(QB_PG5_ORG!L75&lt;&gt;"",QB_PG5_ORG!L75,"")</f>
        <v/>
      </c>
      <c r="E314" s="153" t="str">
        <f>IF(QB_PG5_ORG!K75&lt;&gt;"",QB_PG5_ORG!K75,"")</f>
        <v/>
      </c>
      <c r="G314" s="160" t="str">
        <f t="shared" si="8"/>
        <v/>
      </c>
      <c r="H314" s="53">
        <f t="shared" si="9"/>
        <v>0</v>
      </c>
    </row>
    <row r="315" spans="1:8" x14ac:dyDescent="0.25">
      <c r="A315" s="151" t="str">
        <f>IF(QB_PG5_ORG!B76&lt;&gt;"",QB_PG5_ORG!B76,IF(QB_PG5_ORG!C76&lt;&gt;"",CONCATENATE(QB_PG5_ORG!$B$6,QB_PG5_ORG!C76),IF(QB_PG5_ORG!D76&lt;&gt;"",CONCATENATE(QB_PG5_ORG!$B$6,QB_PG5_ORG!$B$7,QB_PG5_ORG!D76),CONCATENATE(QB_PG5_ORG!$B$6,QB_PG5_ORG!$B$7,QB_PG5_ORG!$B$8,QB_PG5_ORG!E76))))</f>
        <v xml:space="preserve">                          </v>
      </c>
      <c r="B315" s="152" t="str">
        <f>IF(QB_PG5_ORG!F76&lt;&gt;"",QB_PG5_ORG!F76,"")</f>
        <v/>
      </c>
      <c r="C315" s="152"/>
      <c r="D315" s="152" t="str">
        <f>IF(QB_PG5_ORG!L76&lt;&gt;"",QB_PG5_ORG!L76,"")</f>
        <v/>
      </c>
      <c r="E315" s="153" t="str">
        <f>IF(QB_PG5_ORG!K76&lt;&gt;"",QB_PG5_ORG!K76,"")</f>
        <v/>
      </c>
      <c r="G315" s="160" t="str">
        <f t="shared" si="8"/>
        <v/>
      </c>
      <c r="H315" s="53">
        <f t="shared" si="9"/>
        <v>0</v>
      </c>
    </row>
    <row r="316" spans="1:8" x14ac:dyDescent="0.25">
      <c r="A316" s="154" t="str">
        <f>IF(QB_PG5_ORG!B77&lt;&gt;"",QB_PG5_ORG!B77,IF(QB_PG5_ORG!C77&lt;&gt;"",CONCATENATE(QB_PG5_ORG!$B$6,QB_PG5_ORG!C77),IF(QB_PG5_ORG!D77&lt;&gt;"",CONCATENATE(QB_PG5_ORG!$B$6,QB_PG5_ORG!$B$7,QB_PG5_ORG!D77),CONCATENATE(QB_PG5_ORG!$B$6,QB_PG5_ORG!$B$7,QB_PG5_ORG!$B$8,QB_PG5_ORG!E77))))</f>
        <v xml:space="preserve">                          </v>
      </c>
      <c r="B316" s="155" t="str">
        <f>IF(QB_PG5_ORG!F77&lt;&gt;"",QB_PG5_ORG!F77,"")</f>
        <v/>
      </c>
      <c r="C316" s="155"/>
      <c r="D316" s="155" t="str">
        <f>IF(QB_PG5_ORG!L77&lt;&gt;"",QB_PG5_ORG!L77,"")</f>
        <v/>
      </c>
      <c r="E316" s="156" t="str">
        <f>IF(QB_PG5_ORG!K77&lt;&gt;"",QB_PG5_ORG!K77,"")</f>
        <v/>
      </c>
      <c r="G316" s="161" t="str">
        <f t="shared" si="8"/>
        <v/>
      </c>
      <c r="H316" s="95">
        <f t="shared" si="9"/>
        <v>0</v>
      </c>
    </row>
    <row r="317" spans="1:8" ht="3" customHeight="1" x14ac:dyDescent="0.25">
      <c r="A317" s="137"/>
      <c r="B317" s="138"/>
      <c r="C317" s="138"/>
      <c r="D317" s="138"/>
      <c r="E317" s="140"/>
      <c r="G317" s="20"/>
      <c r="H317" s="20"/>
    </row>
    <row r="318" spans="1:8" ht="20.100000000000001" customHeight="1" x14ac:dyDescent="0.25"/>
    <row r="319" spans="1:8" ht="15.75" x14ac:dyDescent="0.25">
      <c r="A319" s="134" t="str">
        <f>IF(Generalità_ORG!D38="",Testi_CALC!E5,CONCATENATE("Voce della QB del PG 6: ",Generalità_ORG!D38))</f>
        <v>(PG non utilizzato)</v>
      </c>
      <c r="B319" s="135" t="s">
        <v>155</v>
      </c>
      <c r="C319" s="135" t="s">
        <v>157</v>
      </c>
      <c r="D319" s="135" t="s">
        <v>158</v>
      </c>
      <c r="E319" s="136" t="s">
        <v>156</v>
      </c>
      <c r="G319" s="2" t="s">
        <v>166</v>
      </c>
      <c r="H319" s="18" t="s">
        <v>167</v>
      </c>
    </row>
    <row r="320" spans="1:8" x14ac:dyDescent="0.25">
      <c r="A320" s="151" t="str">
        <f>IF(QB_PG6_ORG!B18&lt;&gt;"",QB_PG6_ORG!B18,IF(QB_PG6_ORG!C18&lt;&gt;"",CONCATENATE(QB_PG6_ORG!$B$6,QB_PG6_ORG!C18),IF(QB_PG6_ORG!D18&lt;&gt;"",CONCATENATE(QB_PG6_ORG!$B$6,QB_PG6_ORG!$B$7,QB_PG6_ORG!D18),CONCATENATE(QB_PG6_ORG!$B$6,QB_PG6_ORG!$B$7,QB_PG6_ORG!$B$8,QB_PG6_ORG!E18))))</f>
        <v xml:space="preserve">                          </v>
      </c>
      <c r="B320" s="152" t="str">
        <f>IF(QB_PG6_ORG!F18&lt;&gt;"",QB_PG6_ORG!F18,"")</f>
        <v/>
      </c>
      <c r="C320" s="152"/>
      <c r="D320" s="152" t="str">
        <f>IF(QB_PG6_ORG!L18&lt;&gt;"",QB_PG6_ORG!L18,"")</f>
        <v/>
      </c>
      <c r="E320" s="153" t="str">
        <f>IF(QB_PG6_ORG!K18&lt;&gt;"",QB_PG6_ORG!K18,"")</f>
        <v/>
      </c>
      <c r="G320" s="160" t="str">
        <f>IF(C320="","",IF(OR(C320="/",C320="\"),E320/2,E320))</f>
        <v/>
      </c>
      <c r="H320" s="53">
        <f>IF(D320&lt;&gt;"",1,0)</f>
        <v>0</v>
      </c>
    </row>
    <row r="321" spans="1:12" x14ac:dyDescent="0.25">
      <c r="A321" s="151" t="str">
        <f>IF(QB_PG6_ORG!B19&lt;&gt;"",QB_PG6_ORG!B19,IF(QB_PG6_ORG!C19&lt;&gt;"",CONCATENATE(QB_PG6_ORG!$B$6,QB_PG6_ORG!C19),IF(QB_PG6_ORG!D19&lt;&gt;"",CONCATENATE(QB_PG6_ORG!$B$6,QB_PG6_ORG!$B$7,QB_PG6_ORG!D19),CONCATENATE(QB_PG6_ORG!$B$6,QB_PG6_ORG!$B$7,QB_PG6_ORG!$B$8,QB_PG6_ORG!E19))))</f>
        <v xml:space="preserve">                          </v>
      </c>
      <c r="B321" s="152" t="str">
        <f>IF(QB_PG6_ORG!F19&lt;&gt;"",QB_PG6_ORG!F19,"")</f>
        <v/>
      </c>
      <c r="C321" s="152"/>
      <c r="D321" s="152" t="str">
        <f>IF(QB_PG6_ORG!L19&lt;&gt;"",QB_PG6_ORG!L19,"")</f>
        <v/>
      </c>
      <c r="E321" s="153" t="str">
        <f>IF(QB_PG6_ORG!K19&lt;&gt;"",QB_PG6_ORG!K19,"")</f>
        <v/>
      </c>
      <c r="G321" s="160" t="str">
        <f t="shared" ref="G321:G379" si="10">IF(C321="","",IF(OR(C321="/",C321="\"),E321/2,E321))</f>
        <v/>
      </c>
      <c r="H321" s="53">
        <f t="shared" ref="H321:H379" si="11">IF(D321&lt;&gt;"",1,0)</f>
        <v>0</v>
      </c>
    </row>
    <row r="322" spans="1:12" x14ac:dyDescent="0.25">
      <c r="A322" s="151" t="str">
        <f>IF(QB_PG6_ORG!B20&lt;&gt;"",QB_PG6_ORG!B20,IF(QB_PG6_ORG!C20&lt;&gt;"",CONCATENATE(QB_PG6_ORG!$B$6,QB_PG6_ORG!C20),IF(QB_PG6_ORG!D20&lt;&gt;"",CONCATENATE(QB_PG6_ORG!$B$6,QB_PG6_ORG!$B$7,QB_PG6_ORG!D20),CONCATENATE(QB_PG6_ORG!$B$6,QB_PG6_ORG!$B$7,QB_PG6_ORG!$B$8,QB_PG6_ORG!E20))))</f>
        <v xml:space="preserve">                          </v>
      </c>
      <c r="B322" s="152" t="str">
        <f>IF(QB_PG6_ORG!F20&lt;&gt;"",QB_PG6_ORG!F20,"")</f>
        <v/>
      </c>
      <c r="C322" s="152"/>
      <c r="D322" s="152" t="str">
        <f>IF(QB_PG6_ORG!L20&lt;&gt;"",QB_PG6_ORG!L20,"")</f>
        <v/>
      </c>
      <c r="E322" s="153" t="str">
        <f>IF(QB_PG6_ORG!K20&lt;&gt;"",QB_PG6_ORG!K20,"")</f>
        <v/>
      </c>
      <c r="G322" s="160" t="str">
        <f t="shared" si="10"/>
        <v/>
      </c>
      <c r="H322" s="53">
        <f t="shared" si="11"/>
        <v>0</v>
      </c>
    </row>
    <row r="323" spans="1:12" x14ac:dyDescent="0.25">
      <c r="A323" s="151" t="str">
        <f>IF(QB_PG6_ORG!B21&lt;&gt;"",QB_PG6_ORG!B21,IF(QB_PG6_ORG!C21&lt;&gt;"",CONCATENATE(QB_PG6_ORG!$B$6,QB_PG6_ORG!C21),IF(QB_PG6_ORG!D21&lt;&gt;"",CONCATENATE(QB_PG6_ORG!$B$6,QB_PG6_ORG!$B$7,QB_PG6_ORG!D21),CONCATENATE(QB_PG6_ORG!$B$6,QB_PG6_ORG!$B$7,QB_PG6_ORG!$B$8,QB_PG6_ORG!E21))))</f>
        <v xml:space="preserve">                          </v>
      </c>
      <c r="B323" s="152" t="str">
        <f>IF(QB_PG6_ORG!F21&lt;&gt;"",QB_PG6_ORG!F21,"")</f>
        <v/>
      </c>
      <c r="C323" s="152"/>
      <c r="D323" s="152" t="str">
        <f>IF(QB_PG6_ORG!L21&lt;&gt;"",QB_PG6_ORG!L21,"")</f>
        <v/>
      </c>
      <c r="E323" s="153" t="str">
        <f>IF(QB_PG6_ORG!K21&lt;&gt;"",QB_PG6_ORG!K21,"")</f>
        <v/>
      </c>
      <c r="G323" s="160" t="str">
        <f t="shared" si="10"/>
        <v/>
      </c>
      <c r="H323" s="53">
        <f t="shared" si="11"/>
        <v>0</v>
      </c>
      <c r="J323" s="53">
        <f>IF(QB_PG6_ORG!B9&lt;&gt;"",0,1)</f>
        <v>0</v>
      </c>
      <c r="L323" s="2" t="s">
        <v>168</v>
      </c>
    </row>
    <row r="324" spans="1:12" x14ac:dyDescent="0.25">
      <c r="A324" s="151" t="str">
        <f>IF(QB_PG6_ORG!B22&lt;&gt;"",QB_PG6_ORG!B22,IF(QB_PG6_ORG!C22&lt;&gt;"",CONCATENATE(QB_PG6_ORG!$B$6,QB_PG6_ORG!C22),IF(QB_PG6_ORG!D22&lt;&gt;"",CONCATENATE(QB_PG6_ORG!$B$6,QB_PG6_ORG!$B$7,QB_PG6_ORG!D22),CONCATENATE(QB_PG6_ORG!$B$6,QB_PG6_ORG!$B$7,QB_PG6_ORG!$B$8,QB_PG6_ORG!E22))))</f>
        <v xml:space="preserve">                          </v>
      </c>
      <c r="B324" s="152" t="str">
        <f>IF(QB_PG6_ORG!F22&lt;&gt;"",QB_PG6_ORG!F22,"")</f>
        <v/>
      </c>
      <c r="C324" s="152"/>
      <c r="D324" s="152" t="str">
        <f>IF(QB_PG6_ORG!L22&lt;&gt;"",QB_PG6_ORG!L22,"")</f>
        <v/>
      </c>
      <c r="E324" s="153" t="str">
        <f>IF(QB_PG6_ORG!K22&lt;&gt;"",QB_PG6_ORG!K22,"")</f>
        <v/>
      </c>
      <c r="G324" s="160" t="str">
        <f t="shared" si="10"/>
        <v/>
      </c>
      <c r="H324" s="53">
        <f t="shared" si="11"/>
        <v>0</v>
      </c>
    </row>
    <row r="325" spans="1:12" x14ac:dyDescent="0.25">
      <c r="A325" s="151" t="str">
        <f>IF(QB_PG6_ORG!B23&lt;&gt;"",QB_PG6_ORG!B23,IF(QB_PG6_ORG!C23&lt;&gt;"",CONCATENATE(QB_PG6_ORG!$B$6,QB_PG6_ORG!C23),IF(QB_PG6_ORG!D23&lt;&gt;"",CONCATENATE(QB_PG6_ORG!$B$6,QB_PG6_ORG!$B$7,QB_PG6_ORG!D23),CONCATENATE(QB_PG6_ORG!$B$6,QB_PG6_ORG!$B$7,QB_PG6_ORG!$B$8,QB_PG6_ORG!E23))))</f>
        <v xml:space="preserve">                          </v>
      </c>
      <c r="B325" s="152" t="str">
        <f>IF(QB_PG6_ORG!F23&lt;&gt;"",QB_PG6_ORG!F23,"")</f>
        <v/>
      </c>
      <c r="C325" s="152"/>
      <c r="D325" s="152" t="str">
        <f>IF(QB_PG6_ORG!L23&lt;&gt;"",QB_PG6_ORG!L23,"")</f>
        <v/>
      </c>
      <c r="E325" s="153" t="str">
        <f>IF(QB_PG6_ORG!K23&lt;&gt;"",QB_PG6_ORG!K23,"")</f>
        <v/>
      </c>
      <c r="G325" s="160" t="str">
        <f t="shared" si="10"/>
        <v/>
      </c>
      <c r="H325" s="53">
        <f t="shared" si="11"/>
        <v>0</v>
      </c>
      <c r="J325" s="53">
        <f>SUM(G320:G379)</f>
        <v>0</v>
      </c>
      <c r="L325" s="1" t="s">
        <v>182</v>
      </c>
    </row>
    <row r="326" spans="1:12" x14ac:dyDescent="0.25">
      <c r="A326" s="151" t="str">
        <f>IF(QB_PG6_ORG!B24&lt;&gt;"",QB_PG6_ORG!B24,IF(QB_PG6_ORG!C24&lt;&gt;"",CONCATENATE(QB_PG6_ORG!$B$6,QB_PG6_ORG!C24),IF(QB_PG6_ORG!D24&lt;&gt;"",CONCATENATE(QB_PG6_ORG!$B$6,QB_PG6_ORG!$B$7,QB_PG6_ORG!D24),CONCATENATE(QB_PG6_ORG!$B$6,QB_PG6_ORG!$B$7,QB_PG6_ORG!$B$8,QB_PG6_ORG!E24))))</f>
        <v xml:space="preserve">                          </v>
      </c>
      <c r="B326" s="152" t="str">
        <f>IF(QB_PG6_ORG!F24&lt;&gt;"",QB_PG6_ORG!F24,"")</f>
        <v/>
      </c>
      <c r="C326" s="152"/>
      <c r="D326" s="152" t="str">
        <f>IF(QB_PG6_ORG!L24&lt;&gt;"",QB_PG6_ORG!L24,"")</f>
        <v/>
      </c>
      <c r="E326" s="153" t="str">
        <f>IF(QB_PG6_ORG!K24&lt;&gt;"",QB_PG6_ORG!K24,"")</f>
        <v/>
      </c>
      <c r="G326" s="160" t="str">
        <f t="shared" si="10"/>
        <v/>
      </c>
      <c r="H326" s="53">
        <f t="shared" si="11"/>
        <v>0</v>
      </c>
    </row>
    <row r="327" spans="1:12" x14ac:dyDescent="0.25">
      <c r="A327" s="151" t="str">
        <f>IF(QB_PG6_ORG!B25&lt;&gt;"",QB_PG6_ORG!B25,IF(QB_PG6_ORG!C25&lt;&gt;"",CONCATENATE(QB_PG6_ORG!$B$6,QB_PG6_ORG!C25),IF(QB_PG6_ORG!D25&lt;&gt;"",CONCATENATE(QB_PG6_ORG!$B$6,QB_PG6_ORG!$B$7,QB_PG6_ORG!D25),CONCATENATE(QB_PG6_ORG!$B$6,QB_PG6_ORG!$B$7,QB_PG6_ORG!$B$8,QB_PG6_ORG!E25))))</f>
        <v xml:space="preserve">                          </v>
      </c>
      <c r="B327" s="152" t="str">
        <f>IF(QB_PG6_ORG!F25&lt;&gt;"",QB_PG6_ORG!F25,"")</f>
        <v/>
      </c>
      <c r="C327" s="152"/>
      <c r="D327" s="152" t="str">
        <f>IF(QB_PG6_ORG!L25&lt;&gt;"",QB_PG6_ORG!L25,"")</f>
        <v/>
      </c>
      <c r="E327" s="153" t="str">
        <f>IF(QB_PG6_ORG!K25&lt;&gt;"",QB_PG6_ORG!K25,"")</f>
        <v/>
      </c>
      <c r="G327" s="160" t="str">
        <f t="shared" si="10"/>
        <v/>
      </c>
      <c r="H327" s="53">
        <f t="shared" si="11"/>
        <v>0</v>
      </c>
    </row>
    <row r="328" spans="1:12" x14ac:dyDescent="0.25">
      <c r="A328" s="151" t="str">
        <f>IF(QB_PG6_ORG!B26&lt;&gt;"",QB_PG6_ORG!B26,IF(QB_PG6_ORG!C26&lt;&gt;"",CONCATENATE(QB_PG6_ORG!$B$6,QB_PG6_ORG!C26),IF(QB_PG6_ORG!D26&lt;&gt;"",CONCATENATE(QB_PG6_ORG!$B$6,QB_PG6_ORG!$B$7,QB_PG6_ORG!D26),CONCATENATE(QB_PG6_ORG!$B$6,QB_PG6_ORG!$B$7,QB_PG6_ORG!$B$8,QB_PG6_ORG!E26))))</f>
        <v xml:space="preserve">                          </v>
      </c>
      <c r="B328" s="152" t="str">
        <f>IF(QB_PG6_ORG!F26&lt;&gt;"",QB_PG6_ORG!F26,"")</f>
        <v/>
      </c>
      <c r="C328" s="152"/>
      <c r="D328" s="152" t="str">
        <f>IF(QB_PG6_ORG!L26&lt;&gt;"",QB_PG6_ORG!L26,"")</f>
        <v/>
      </c>
      <c r="E328" s="153" t="str">
        <f>IF(QB_PG6_ORG!K26&lt;&gt;"",QB_PG6_ORG!K26,"")</f>
        <v/>
      </c>
      <c r="G328" s="160" t="str">
        <f t="shared" si="10"/>
        <v/>
      </c>
      <c r="H328" s="53">
        <f t="shared" si="11"/>
        <v>0</v>
      </c>
    </row>
    <row r="329" spans="1:12" x14ac:dyDescent="0.25">
      <c r="A329" s="151" t="str">
        <f>IF(QB_PG6_ORG!B27&lt;&gt;"",QB_PG6_ORG!B27,IF(QB_PG6_ORG!C27&lt;&gt;"",CONCATENATE(QB_PG6_ORG!$B$6,QB_PG6_ORG!C27),IF(QB_PG6_ORG!D27&lt;&gt;"",CONCATENATE(QB_PG6_ORG!$B$6,QB_PG6_ORG!$B$7,QB_PG6_ORG!D27),CONCATENATE(QB_PG6_ORG!$B$6,QB_PG6_ORG!$B$7,QB_PG6_ORG!$B$8,QB_PG6_ORG!E27))))</f>
        <v xml:space="preserve">                          </v>
      </c>
      <c r="B329" s="152" t="str">
        <f>IF(QB_PG6_ORG!F27&lt;&gt;"",QB_PG6_ORG!F27,"")</f>
        <v/>
      </c>
      <c r="C329" s="152"/>
      <c r="D329" s="152" t="str">
        <f>IF(QB_PG6_ORG!L27&lt;&gt;"",QB_PG6_ORG!L27,"")</f>
        <v/>
      </c>
      <c r="E329" s="153" t="str">
        <f>IF(QB_PG6_ORG!K27&lt;&gt;"",QB_PG6_ORG!K27,"")</f>
        <v/>
      </c>
      <c r="G329" s="160" t="str">
        <f t="shared" si="10"/>
        <v/>
      </c>
      <c r="H329" s="53">
        <f t="shared" si="11"/>
        <v>0</v>
      </c>
    </row>
    <row r="330" spans="1:12" x14ac:dyDescent="0.25">
      <c r="A330" s="151" t="str">
        <f>IF(QB_PG6_ORG!B28&lt;&gt;"",QB_PG6_ORG!B28,IF(QB_PG6_ORG!C28&lt;&gt;"",CONCATENATE(QB_PG6_ORG!$B$6,QB_PG6_ORG!C28),IF(QB_PG6_ORG!D28&lt;&gt;"",CONCATENATE(QB_PG6_ORG!$B$6,QB_PG6_ORG!$B$7,QB_PG6_ORG!D28),CONCATENATE(QB_PG6_ORG!$B$6,QB_PG6_ORG!$B$7,QB_PG6_ORG!$B$8,QB_PG6_ORG!E28))))</f>
        <v xml:space="preserve">                          </v>
      </c>
      <c r="B330" s="152" t="str">
        <f>IF(QB_PG6_ORG!F28&lt;&gt;"",QB_PG6_ORG!F28,"")</f>
        <v/>
      </c>
      <c r="C330" s="152"/>
      <c r="D330" s="152" t="str">
        <f>IF(QB_PG6_ORG!L28&lt;&gt;"",QB_PG6_ORG!L28,"")</f>
        <v/>
      </c>
      <c r="E330" s="153" t="str">
        <f>IF(QB_PG6_ORG!K28&lt;&gt;"",QB_PG6_ORG!K28,"")</f>
        <v/>
      </c>
      <c r="G330" s="160" t="str">
        <f t="shared" si="10"/>
        <v/>
      </c>
      <c r="H330" s="53">
        <f t="shared" si="11"/>
        <v>0</v>
      </c>
    </row>
    <row r="331" spans="1:12" x14ac:dyDescent="0.25">
      <c r="A331" s="151" t="str">
        <f>IF(QB_PG6_ORG!B29&lt;&gt;"",QB_PG6_ORG!B29,IF(QB_PG6_ORG!C29&lt;&gt;"",CONCATENATE(QB_PG6_ORG!$B$6,QB_PG6_ORG!C29),IF(QB_PG6_ORG!D29&lt;&gt;"",CONCATENATE(QB_PG6_ORG!$B$6,QB_PG6_ORG!$B$7,QB_PG6_ORG!D29),CONCATENATE(QB_PG6_ORG!$B$6,QB_PG6_ORG!$B$7,QB_PG6_ORG!$B$8,QB_PG6_ORG!E29))))</f>
        <v xml:space="preserve">                          </v>
      </c>
      <c r="B331" s="152" t="str">
        <f>IF(QB_PG6_ORG!F29&lt;&gt;"",QB_PG6_ORG!F29,"")</f>
        <v/>
      </c>
      <c r="C331" s="152"/>
      <c r="D331" s="152" t="str">
        <f>IF(QB_PG6_ORG!L29&lt;&gt;"",QB_PG6_ORG!L29,"")</f>
        <v/>
      </c>
      <c r="E331" s="153" t="str">
        <f>IF(QB_PG6_ORG!K29&lt;&gt;"",QB_PG6_ORG!K29,"")</f>
        <v/>
      </c>
      <c r="G331" s="160" t="str">
        <f t="shared" si="10"/>
        <v/>
      </c>
      <c r="H331" s="53">
        <f t="shared" si="11"/>
        <v>0</v>
      </c>
    </row>
    <row r="332" spans="1:12" x14ac:dyDescent="0.25">
      <c r="A332" s="151" t="str">
        <f>IF(QB_PG6_ORG!B30&lt;&gt;"",QB_PG6_ORG!B30,IF(QB_PG6_ORG!C30&lt;&gt;"",CONCATENATE(QB_PG6_ORG!$B$6,QB_PG6_ORG!C30),IF(QB_PG6_ORG!D30&lt;&gt;"",CONCATENATE(QB_PG6_ORG!$B$6,QB_PG6_ORG!$B$7,QB_PG6_ORG!D30),CONCATENATE(QB_PG6_ORG!$B$6,QB_PG6_ORG!$B$7,QB_PG6_ORG!$B$8,QB_PG6_ORG!E30))))</f>
        <v xml:space="preserve">                          </v>
      </c>
      <c r="B332" s="152" t="str">
        <f>IF(QB_PG6_ORG!F30&lt;&gt;"",QB_PG6_ORG!F30,"")</f>
        <v/>
      </c>
      <c r="C332" s="152"/>
      <c r="D332" s="152" t="str">
        <f>IF(QB_PG6_ORG!L30&lt;&gt;"",QB_PG6_ORG!L30,"")</f>
        <v/>
      </c>
      <c r="E332" s="153" t="str">
        <f>IF(QB_PG6_ORG!K30&lt;&gt;"",QB_PG6_ORG!K30,"")</f>
        <v/>
      </c>
      <c r="G332" s="160" t="str">
        <f t="shared" si="10"/>
        <v/>
      </c>
      <c r="H332" s="53">
        <f t="shared" si="11"/>
        <v>0</v>
      </c>
    </row>
    <row r="333" spans="1:12" x14ac:dyDescent="0.25">
      <c r="A333" s="151" t="str">
        <f>IF(QB_PG6_ORG!B31&lt;&gt;"",QB_PG6_ORG!B31,IF(QB_PG6_ORG!C31&lt;&gt;"",CONCATENATE(QB_PG6_ORG!$B$6,QB_PG6_ORG!C31),IF(QB_PG6_ORG!D31&lt;&gt;"",CONCATENATE(QB_PG6_ORG!$B$6,QB_PG6_ORG!$B$7,QB_PG6_ORG!D31),CONCATENATE(QB_PG6_ORG!$B$6,QB_PG6_ORG!$B$7,QB_PG6_ORG!$B$8,QB_PG6_ORG!E31))))</f>
        <v xml:space="preserve">                          </v>
      </c>
      <c r="B333" s="152" t="str">
        <f>IF(QB_PG6_ORG!F31&lt;&gt;"",QB_PG6_ORG!F31,"")</f>
        <v/>
      </c>
      <c r="C333" s="152"/>
      <c r="D333" s="152" t="str">
        <f>IF(QB_PG6_ORG!L31&lt;&gt;"",QB_PG6_ORG!L31,"")</f>
        <v/>
      </c>
      <c r="E333" s="153" t="str">
        <f>IF(QB_PG6_ORG!K31&lt;&gt;"",QB_PG6_ORG!K31,"")</f>
        <v/>
      </c>
      <c r="G333" s="160" t="str">
        <f t="shared" si="10"/>
        <v/>
      </c>
      <c r="H333" s="53">
        <f t="shared" si="11"/>
        <v>0</v>
      </c>
    </row>
    <row r="334" spans="1:12" x14ac:dyDescent="0.25">
      <c r="A334" s="151" t="str">
        <f>IF(QB_PG6_ORG!B32&lt;&gt;"",QB_PG6_ORG!B32,IF(QB_PG6_ORG!C32&lt;&gt;"",CONCATENATE(QB_PG6_ORG!$B$6,QB_PG6_ORG!C32),IF(QB_PG6_ORG!D32&lt;&gt;"",CONCATENATE(QB_PG6_ORG!$B$6,QB_PG6_ORG!$B$7,QB_PG6_ORG!D32),CONCATENATE(QB_PG6_ORG!$B$6,QB_PG6_ORG!$B$7,QB_PG6_ORG!$B$8,QB_PG6_ORG!E32))))</f>
        <v xml:space="preserve">                          </v>
      </c>
      <c r="B334" s="152" t="str">
        <f>IF(QB_PG6_ORG!F32&lt;&gt;"",QB_PG6_ORG!F32,"")</f>
        <v/>
      </c>
      <c r="C334" s="152"/>
      <c r="D334" s="152" t="str">
        <f>IF(QB_PG6_ORG!L32&lt;&gt;"",QB_PG6_ORG!L32,"")</f>
        <v/>
      </c>
      <c r="E334" s="153" t="str">
        <f>IF(QB_PG6_ORG!K32&lt;&gt;"",QB_PG6_ORG!K32,"")</f>
        <v/>
      </c>
      <c r="G334" s="160" t="str">
        <f t="shared" si="10"/>
        <v/>
      </c>
      <c r="H334" s="53">
        <f t="shared" si="11"/>
        <v>0</v>
      </c>
    </row>
    <row r="335" spans="1:12" x14ac:dyDescent="0.25">
      <c r="A335" s="151" t="str">
        <f>IF(QB_PG6_ORG!B33&lt;&gt;"",QB_PG6_ORG!B33,IF(QB_PG6_ORG!C33&lt;&gt;"",CONCATENATE(QB_PG6_ORG!$B$6,QB_PG6_ORG!C33),IF(QB_PG6_ORG!D33&lt;&gt;"",CONCATENATE(QB_PG6_ORG!$B$6,QB_PG6_ORG!$B$7,QB_PG6_ORG!D33),CONCATENATE(QB_PG6_ORG!$B$6,QB_PG6_ORG!$B$7,QB_PG6_ORG!$B$8,QB_PG6_ORG!E33))))</f>
        <v xml:space="preserve">                          </v>
      </c>
      <c r="B335" s="152" t="str">
        <f>IF(QB_PG6_ORG!F33&lt;&gt;"",QB_PG6_ORG!F33,"")</f>
        <v/>
      </c>
      <c r="C335" s="152"/>
      <c r="D335" s="152" t="str">
        <f>IF(QB_PG6_ORG!L33&lt;&gt;"",QB_PG6_ORG!L33,"")</f>
        <v/>
      </c>
      <c r="E335" s="153" t="str">
        <f>IF(QB_PG6_ORG!K33&lt;&gt;"",QB_PG6_ORG!K33,"")</f>
        <v/>
      </c>
      <c r="G335" s="160" t="str">
        <f t="shared" si="10"/>
        <v/>
      </c>
      <c r="H335" s="53">
        <f t="shared" si="11"/>
        <v>0</v>
      </c>
    </row>
    <row r="336" spans="1:12" x14ac:dyDescent="0.25">
      <c r="A336" s="151" t="str">
        <f>IF(QB_PG6_ORG!B34&lt;&gt;"",QB_PG6_ORG!B34,IF(QB_PG6_ORG!C34&lt;&gt;"",CONCATENATE(QB_PG6_ORG!$B$6,QB_PG6_ORG!C34),IF(QB_PG6_ORG!D34&lt;&gt;"",CONCATENATE(QB_PG6_ORG!$B$6,QB_PG6_ORG!$B$7,QB_PG6_ORG!D34),CONCATENATE(QB_PG6_ORG!$B$6,QB_PG6_ORG!$B$7,QB_PG6_ORG!$B$8,QB_PG6_ORG!E34))))</f>
        <v xml:space="preserve">                          </v>
      </c>
      <c r="B336" s="152" t="str">
        <f>IF(QB_PG6_ORG!F34&lt;&gt;"",QB_PG6_ORG!F34,"")</f>
        <v/>
      </c>
      <c r="C336" s="152"/>
      <c r="D336" s="152" t="str">
        <f>IF(QB_PG6_ORG!L34&lt;&gt;"",QB_PG6_ORG!L34,"")</f>
        <v/>
      </c>
      <c r="E336" s="153" t="str">
        <f>IF(QB_PG6_ORG!K34&lt;&gt;"",QB_PG6_ORG!K34,"")</f>
        <v/>
      </c>
      <c r="G336" s="160" t="str">
        <f t="shared" si="10"/>
        <v/>
      </c>
      <c r="H336" s="53">
        <f t="shared" si="11"/>
        <v>0</v>
      </c>
    </row>
    <row r="337" spans="1:8" x14ac:dyDescent="0.25">
      <c r="A337" s="151" t="str">
        <f>IF(QB_PG6_ORG!B35&lt;&gt;"",QB_PG6_ORG!B35,IF(QB_PG6_ORG!C35&lt;&gt;"",CONCATENATE(QB_PG6_ORG!$B$6,QB_PG6_ORG!C35),IF(QB_PG6_ORG!D35&lt;&gt;"",CONCATENATE(QB_PG6_ORG!$B$6,QB_PG6_ORG!$B$7,QB_PG6_ORG!D35),CONCATENATE(QB_PG6_ORG!$B$6,QB_PG6_ORG!$B$7,QB_PG6_ORG!$B$8,QB_PG6_ORG!E35))))</f>
        <v xml:space="preserve">                          </v>
      </c>
      <c r="B337" s="152" t="str">
        <f>IF(QB_PG6_ORG!F35&lt;&gt;"",QB_PG6_ORG!F35,"")</f>
        <v/>
      </c>
      <c r="C337" s="152"/>
      <c r="D337" s="152" t="str">
        <f>IF(QB_PG6_ORG!L35&lt;&gt;"",QB_PG6_ORG!L35,"")</f>
        <v/>
      </c>
      <c r="E337" s="153" t="str">
        <f>IF(QB_PG6_ORG!K35&lt;&gt;"",QB_PG6_ORG!K35,"")</f>
        <v/>
      </c>
      <c r="G337" s="160" t="str">
        <f t="shared" si="10"/>
        <v/>
      </c>
      <c r="H337" s="53">
        <f t="shared" si="11"/>
        <v>0</v>
      </c>
    </row>
    <row r="338" spans="1:8" x14ac:dyDescent="0.25">
      <c r="A338" s="151" t="str">
        <f>IF(QB_PG6_ORG!B36&lt;&gt;"",QB_PG6_ORG!B36,IF(QB_PG6_ORG!C36&lt;&gt;"",CONCATENATE(QB_PG6_ORG!$B$6,QB_PG6_ORG!C36),IF(QB_PG6_ORG!D36&lt;&gt;"",CONCATENATE(QB_PG6_ORG!$B$6,QB_PG6_ORG!$B$7,QB_PG6_ORG!D36),CONCATENATE(QB_PG6_ORG!$B$6,QB_PG6_ORG!$B$7,QB_PG6_ORG!$B$8,QB_PG6_ORG!E36))))</f>
        <v xml:space="preserve">                          </v>
      </c>
      <c r="B338" s="152" t="str">
        <f>IF(QB_PG6_ORG!F36&lt;&gt;"",QB_PG6_ORG!F36,"")</f>
        <v/>
      </c>
      <c r="C338" s="152"/>
      <c r="D338" s="152" t="str">
        <f>IF(QB_PG6_ORG!L36&lt;&gt;"",QB_PG6_ORG!L36,"")</f>
        <v/>
      </c>
      <c r="E338" s="153" t="str">
        <f>IF(QB_PG6_ORG!K36&lt;&gt;"",QB_PG6_ORG!K36,"")</f>
        <v/>
      </c>
      <c r="G338" s="160" t="str">
        <f t="shared" si="10"/>
        <v/>
      </c>
      <c r="H338" s="53">
        <f t="shared" si="11"/>
        <v>0</v>
      </c>
    </row>
    <row r="339" spans="1:8" x14ac:dyDescent="0.25">
      <c r="A339" s="151" t="str">
        <f>IF(QB_PG6_ORG!B37&lt;&gt;"",QB_PG6_ORG!B37,IF(QB_PG6_ORG!C37&lt;&gt;"",CONCATENATE(QB_PG6_ORG!$B$6,QB_PG6_ORG!C37),IF(QB_PG6_ORG!D37&lt;&gt;"",CONCATENATE(QB_PG6_ORG!$B$6,QB_PG6_ORG!$B$7,QB_PG6_ORG!D37),CONCATENATE(QB_PG6_ORG!$B$6,QB_PG6_ORG!$B$7,QB_PG6_ORG!$B$8,QB_PG6_ORG!E37))))</f>
        <v xml:space="preserve">                          </v>
      </c>
      <c r="B339" s="152" t="str">
        <f>IF(QB_PG6_ORG!F37&lt;&gt;"",QB_PG6_ORG!F37,"")</f>
        <v/>
      </c>
      <c r="C339" s="152"/>
      <c r="D339" s="152" t="str">
        <f>IF(QB_PG6_ORG!L37&lt;&gt;"",QB_PG6_ORG!L37,"")</f>
        <v/>
      </c>
      <c r="E339" s="153" t="str">
        <f>IF(QB_PG6_ORG!K37&lt;&gt;"",QB_PG6_ORG!K37,"")</f>
        <v/>
      </c>
      <c r="G339" s="160" t="str">
        <f t="shared" si="10"/>
        <v/>
      </c>
      <c r="H339" s="53">
        <f t="shared" si="11"/>
        <v>0</v>
      </c>
    </row>
    <row r="340" spans="1:8" x14ac:dyDescent="0.25">
      <c r="A340" s="151" t="str">
        <f>IF(QB_PG6_ORG!B38&lt;&gt;"",QB_PG6_ORG!B38,IF(QB_PG6_ORG!C38&lt;&gt;"",CONCATENATE(QB_PG6_ORG!$B$6,QB_PG6_ORG!C38),IF(QB_PG6_ORG!D38&lt;&gt;"",CONCATENATE(QB_PG6_ORG!$B$6,QB_PG6_ORG!$B$7,QB_PG6_ORG!D38),CONCATENATE(QB_PG6_ORG!$B$6,QB_PG6_ORG!$B$7,QB_PG6_ORG!$B$8,QB_PG6_ORG!E38))))</f>
        <v xml:space="preserve">                          </v>
      </c>
      <c r="B340" s="152" t="str">
        <f>IF(QB_PG6_ORG!F38&lt;&gt;"",QB_PG6_ORG!F38,"")</f>
        <v/>
      </c>
      <c r="C340" s="152"/>
      <c r="D340" s="152" t="str">
        <f>IF(QB_PG6_ORG!L38&lt;&gt;"",QB_PG6_ORG!L38,"")</f>
        <v/>
      </c>
      <c r="E340" s="153" t="str">
        <f>IF(QB_PG6_ORG!K38&lt;&gt;"",QB_PG6_ORG!K38,"")</f>
        <v/>
      </c>
      <c r="G340" s="160" t="str">
        <f t="shared" si="10"/>
        <v/>
      </c>
      <c r="H340" s="53">
        <f t="shared" si="11"/>
        <v>0</v>
      </c>
    </row>
    <row r="341" spans="1:8" x14ac:dyDescent="0.25">
      <c r="A341" s="151" t="str">
        <f>IF(QB_PG6_ORG!B39&lt;&gt;"",QB_PG6_ORG!B39,IF(QB_PG6_ORG!C39&lt;&gt;"",CONCATENATE(QB_PG6_ORG!$B$6,QB_PG6_ORG!C39),IF(QB_PG6_ORG!D39&lt;&gt;"",CONCATENATE(QB_PG6_ORG!$B$6,QB_PG6_ORG!$B$7,QB_PG6_ORG!D39),CONCATENATE(QB_PG6_ORG!$B$6,QB_PG6_ORG!$B$7,QB_PG6_ORG!$B$8,QB_PG6_ORG!E39))))</f>
        <v xml:space="preserve">                          </v>
      </c>
      <c r="B341" s="152" t="str">
        <f>IF(QB_PG6_ORG!F39&lt;&gt;"",QB_PG6_ORG!F39,"")</f>
        <v/>
      </c>
      <c r="C341" s="152"/>
      <c r="D341" s="152" t="str">
        <f>IF(QB_PG6_ORG!L39&lt;&gt;"",QB_PG6_ORG!L39,"")</f>
        <v/>
      </c>
      <c r="E341" s="153" t="str">
        <f>IF(QB_PG6_ORG!K39&lt;&gt;"",QB_PG6_ORG!K39,"")</f>
        <v/>
      </c>
      <c r="G341" s="160" t="str">
        <f t="shared" si="10"/>
        <v/>
      </c>
      <c r="H341" s="53">
        <f t="shared" si="11"/>
        <v>0</v>
      </c>
    </row>
    <row r="342" spans="1:8" x14ac:dyDescent="0.25">
      <c r="A342" s="151" t="str">
        <f>IF(QB_PG6_ORG!B40&lt;&gt;"",QB_PG6_ORG!B40,IF(QB_PG6_ORG!C40&lt;&gt;"",CONCATENATE(QB_PG6_ORG!$B$6,QB_PG6_ORG!C40),IF(QB_PG6_ORG!D40&lt;&gt;"",CONCATENATE(QB_PG6_ORG!$B$6,QB_PG6_ORG!$B$7,QB_PG6_ORG!D40),CONCATENATE(QB_PG6_ORG!$B$6,QB_PG6_ORG!$B$7,QB_PG6_ORG!$B$8,QB_PG6_ORG!E40))))</f>
        <v xml:space="preserve">                          </v>
      </c>
      <c r="B342" s="152" t="str">
        <f>IF(QB_PG6_ORG!F40&lt;&gt;"",QB_PG6_ORG!F40,"")</f>
        <v/>
      </c>
      <c r="C342" s="152"/>
      <c r="D342" s="152" t="str">
        <f>IF(QB_PG6_ORG!L40&lt;&gt;"",QB_PG6_ORG!L40,"")</f>
        <v/>
      </c>
      <c r="E342" s="153" t="str">
        <f>IF(QB_PG6_ORG!K40&lt;&gt;"",QB_PG6_ORG!K40,"")</f>
        <v/>
      </c>
      <c r="G342" s="160" t="str">
        <f t="shared" si="10"/>
        <v/>
      </c>
      <c r="H342" s="53">
        <f t="shared" si="11"/>
        <v>0</v>
      </c>
    </row>
    <row r="343" spans="1:8" x14ac:dyDescent="0.25">
      <c r="A343" s="151" t="str">
        <f>IF(QB_PG6_ORG!B41&lt;&gt;"",QB_PG6_ORG!B41,IF(QB_PG6_ORG!C41&lt;&gt;"",CONCATENATE(QB_PG6_ORG!$B$6,QB_PG6_ORG!C41),IF(QB_PG6_ORG!D41&lt;&gt;"",CONCATENATE(QB_PG6_ORG!$B$6,QB_PG6_ORG!$B$7,QB_PG6_ORG!D41),CONCATENATE(QB_PG6_ORG!$B$6,QB_PG6_ORG!$B$7,QB_PG6_ORG!$B$8,QB_PG6_ORG!E41))))</f>
        <v xml:space="preserve">                          </v>
      </c>
      <c r="B343" s="152" t="str">
        <f>IF(QB_PG6_ORG!F41&lt;&gt;"",QB_PG6_ORG!F41,"")</f>
        <v/>
      </c>
      <c r="C343" s="152"/>
      <c r="D343" s="152" t="str">
        <f>IF(QB_PG6_ORG!L41&lt;&gt;"",QB_PG6_ORG!L41,"")</f>
        <v/>
      </c>
      <c r="E343" s="153" t="str">
        <f>IF(QB_PG6_ORG!K41&lt;&gt;"",QB_PG6_ORG!K41,"")</f>
        <v/>
      </c>
      <c r="G343" s="160" t="str">
        <f t="shared" si="10"/>
        <v/>
      </c>
      <c r="H343" s="53">
        <f t="shared" si="11"/>
        <v>0</v>
      </c>
    </row>
    <row r="344" spans="1:8" x14ac:dyDescent="0.25">
      <c r="A344" s="151" t="str">
        <f>IF(QB_PG6_ORG!B42&lt;&gt;"",QB_PG6_ORG!B42,IF(QB_PG6_ORG!C42&lt;&gt;"",CONCATENATE(QB_PG6_ORG!$B$6,QB_PG6_ORG!C42),IF(QB_PG6_ORG!D42&lt;&gt;"",CONCATENATE(QB_PG6_ORG!$B$6,QB_PG6_ORG!$B$7,QB_PG6_ORG!D42),CONCATENATE(QB_PG6_ORG!$B$6,QB_PG6_ORG!$B$7,QB_PG6_ORG!$B$8,QB_PG6_ORG!E42))))</f>
        <v xml:space="preserve">                          </v>
      </c>
      <c r="B344" s="152" t="str">
        <f>IF(QB_PG6_ORG!F42&lt;&gt;"",QB_PG6_ORG!F42,"")</f>
        <v/>
      </c>
      <c r="C344" s="152"/>
      <c r="D344" s="152" t="str">
        <f>IF(QB_PG6_ORG!L42&lt;&gt;"",QB_PG6_ORG!L42,"")</f>
        <v/>
      </c>
      <c r="E344" s="153" t="str">
        <f>IF(QB_PG6_ORG!K42&lt;&gt;"",QB_PG6_ORG!K42,"")</f>
        <v/>
      </c>
      <c r="G344" s="160" t="str">
        <f t="shared" si="10"/>
        <v/>
      </c>
      <c r="H344" s="53">
        <f t="shared" si="11"/>
        <v>0</v>
      </c>
    </row>
    <row r="345" spans="1:8" x14ac:dyDescent="0.25">
      <c r="A345" s="151" t="str">
        <f>IF(QB_PG6_ORG!B43&lt;&gt;"",QB_PG6_ORG!B43,IF(QB_PG6_ORG!C43&lt;&gt;"",CONCATENATE(QB_PG6_ORG!$B$6,QB_PG6_ORG!C43),IF(QB_PG6_ORG!D43&lt;&gt;"",CONCATENATE(QB_PG6_ORG!$B$6,QB_PG6_ORG!$B$7,QB_PG6_ORG!D43),CONCATENATE(QB_PG6_ORG!$B$6,QB_PG6_ORG!$B$7,QB_PG6_ORG!$B$8,QB_PG6_ORG!E43))))</f>
        <v xml:space="preserve">                          </v>
      </c>
      <c r="B345" s="152" t="str">
        <f>IF(QB_PG6_ORG!F43&lt;&gt;"",QB_PG6_ORG!F43,"")</f>
        <v/>
      </c>
      <c r="C345" s="152"/>
      <c r="D345" s="152" t="str">
        <f>IF(QB_PG6_ORG!L43&lt;&gt;"",QB_PG6_ORG!L43,"")</f>
        <v/>
      </c>
      <c r="E345" s="153" t="str">
        <f>IF(QB_PG6_ORG!K43&lt;&gt;"",QB_PG6_ORG!K43,"")</f>
        <v/>
      </c>
      <c r="G345" s="160" t="str">
        <f t="shared" si="10"/>
        <v/>
      </c>
      <c r="H345" s="53">
        <f t="shared" si="11"/>
        <v>0</v>
      </c>
    </row>
    <row r="346" spans="1:8" x14ac:dyDescent="0.25">
      <c r="A346" s="151" t="str">
        <f>IF(QB_PG6_ORG!B44&lt;&gt;"",QB_PG6_ORG!B44,IF(QB_PG6_ORG!C44&lt;&gt;"",CONCATENATE(QB_PG6_ORG!$B$6,QB_PG6_ORG!C44),IF(QB_PG6_ORG!D44&lt;&gt;"",CONCATENATE(QB_PG6_ORG!$B$6,QB_PG6_ORG!$B$7,QB_PG6_ORG!D44),CONCATENATE(QB_PG6_ORG!$B$6,QB_PG6_ORG!$B$7,QB_PG6_ORG!$B$8,QB_PG6_ORG!E44))))</f>
        <v xml:space="preserve">                          </v>
      </c>
      <c r="B346" s="152" t="str">
        <f>IF(QB_PG6_ORG!F44&lt;&gt;"",QB_PG6_ORG!F44,"")</f>
        <v/>
      </c>
      <c r="C346" s="152"/>
      <c r="D346" s="152" t="str">
        <f>IF(QB_PG6_ORG!L44&lt;&gt;"",QB_PG6_ORG!L44,"")</f>
        <v/>
      </c>
      <c r="E346" s="153" t="str">
        <f>IF(QB_PG6_ORG!K44&lt;&gt;"",QB_PG6_ORG!K44,"")</f>
        <v/>
      </c>
      <c r="G346" s="160" t="str">
        <f t="shared" si="10"/>
        <v/>
      </c>
      <c r="H346" s="53">
        <f t="shared" si="11"/>
        <v>0</v>
      </c>
    </row>
    <row r="347" spans="1:8" x14ac:dyDescent="0.25">
      <c r="A347" s="151" t="str">
        <f>IF(QB_PG6_ORG!B45&lt;&gt;"",QB_PG6_ORG!B45,IF(QB_PG6_ORG!C45&lt;&gt;"",CONCATENATE(QB_PG6_ORG!$B$6,QB_PG6_ORG!C45),IF(QB_PG6_ORG!D45&lt;&gt;"",CONCATENATE(QB_PG6_ORG!$B$6,QB_PG6_ORG!$B$7,QB_PG6_ORG!D45),CONCATENATE(QB_PG6_ORG!$B$6,QB_PG6_ORG!$B$7,QB_PG6_ORG!$B$8,QB_PG6_ORG!E45))))</f>
        <v xml:space="preserve">                          </v>
      </c>
      <c r="B347" s="152" t="str">
        <f>IF(QB_PG6_ORG!F45&lt;&gt;"",QB_PG6_ORG!F45,"")</f>
        <v/>
      </c>
      <c r="C347" s="152"/>
      <c r="D347" s="152" t="str">
        <f>IF(QB_PG6_ORG!L45&lt;&gt;"",QB_PG6_ORG!L45,"")</f>
        <v/>
      </c>
      <c r="E347" s="153" t="str">
        <f>IF(QB_PG6_ORG!K45&lt;&gt;"",QB_PG6_ORG!K45,"")</f>
        <v/>
      </c>
      <c r="G347" s="160" t="str">
        <f t="shared" si="10"/>
        <v/>
      </c>
      <c r="H347" s="53">
        <f t="shared" si="11"/>
        <v>0</v>
      </c>
    </row>
    <row r="348" spans="1:8" x14ac:dyDescent="0.25">
      <c r="A348" s="151" t="str">
        <f>IF(QB_PG6_ORG!B46&lt;&gt;"",QB_PG6_ORG!B46,IF(QB_PG6_ORG!C46&lt;&gt;"",CONCATENATE(QB_PG6_ORG!$B$6,QB_PG6_ORG!C46),IF(QB_PG6_ORG!D46&lt;&gt;"",CONCATENATE(QB_PG6_ORG!$B$6,QB_PG6_ORG!$B$7,QB_PG6_ORG!D46),CONCATENATE(QB_PG6_ORG!$B$6,QB_PG6_ORG!$B$7,QB_PG6_ORG!$B$8,QB_PG6_ORG!E46))))</f>
        <v xml:space="preserve">                          </v>
      </c>
      <c r="B348" s="152" t="str">
        <f>IF(QB_PG6_ORG!F46&lt;&gt;"",QB_PG6_ORG!F46,"")</f>
        <v/>
      </c>
      <c r="C348" s="152"/>
      <c r="D348" s="152" t="str">
        <f>IF(QB_PG6_ORG!L46&lt;&gt;"",QB_PG6_ORG!L46,"")</f>
        <v/>
      </c>
      <c r="E348" s="153" t="str">
        <f>IF(QB_PG6_ORG!K46&lt;&gt;"",QB_PG6_ORG!K46,"")</f>
        <v/>
      </c>
      <c r="G348" s="160" t="str">
        <f t="shared" si="10"/>
        <v/>
      </c>
      <c r="H348" s="53">
        <f t="shared" si="11"/>
        <v>0</v>
      </c>
    </row>
    <row r="349" spans="1:8" x14ac:dyDescent="0.25">
      <c r="A349" s="151" t="str">
        <f>IF(QB_PG6_ORG!B47&lt;&gt;"",QB_PG6_ORG!B47,IF(QB_PG6_ORG!C47&lt;&gt;"",CONCATENATE(QB_PG6_ORG!$B$6,QB_PG6_ORG!C47),IF(QB_PG6_ORG!D47&lt;&gt;"",CONCATENATE(QB_PG6_ORG!$B$6,QB_PG6_ORG!$B$7,QB_PG6_ORG!D47),CONCATENATE(QB_PG6_ORG!$B$6,QB_PG6_ORG!$B$7,QB_PG6_ORG!$B$8,QB_PG6_ORG!E47))))</f>
        <v xml:space="preserve">                          </v>
      </c>
      <c r="B349" s="152" t="str">
        <f>IF(QB_PG6_ORG!F47&lt;&gt;"",QB_PG6_ORG!F47,"")</f>
        <v/>
      </c>
      <c r="C349" s="152"/>
      <c r="D349" s="152" t="str">
        <f>IF(QB_PG6_ORG!L47&lt;&gt;"",QB_PG6_ORG!L47,"")</f>
        <v/>
      </c>
      <c r="E349" s="153" t="str">
        <f>IF(QB_PG6_ORG!K47&lt;&gt;"",QB_PG6_ORG!K47,"")</f>
        <v/>
      </c>
      <c r="G349" s="160" t="str">
        <f t="shared" si="10"/>
        <v/>
      </c>
      <c r="H349" s="53">
        <f t="shared" si="11"/>
        <v>0</v>
      </c>
    </row>
    <row r="350" spans="1:8" x14ac:dyDescent="0.25">
      <c r="A350" s="151" t="str">
        <f>IF(QB_PG6_ORG!B48&lt;&gt;"",QB_PG6_ORG!B48,IF(QB_PG6_ORG!C48&lt;&gt;"",CONCATENATE(QB_PG6_ORG!$B$6,QB_PG6_ORG!C48),IF(QB_PG6_ORG!D48&lt;&gt;"",CONCATENATE(QB_PG6_ORG!$B$6,QB_PG6_ORG!$B$7,QB_PG6_ORG!D48),CONCATENATE(QB_PG6_ORG!$B$6,QB_PG6_ORG!$B$7,QB_PG6_ORG!$B$8,QB_PG6_ORG!E48))))</f>
        <v xml:space="preserve">                          </v>
      </c>
      <c r="B350" s="152" t="str">
        <f>IF(QB_PG6_ORG!F48&lt;&gt;"",QB_PG6_ORG!F48,"")</f>
        <v/>
      </c>
      <c r="C350" s="152"/>
      <c r="D350" s="152" t="str">
        <f>IF(QB_PG6_ORG!L48&lt;&gt;"",QB_PG6_ORG!L48,"")</f>
        <v/>
      </c>
      <c r="E350" s="153" t="str">
        <f>IF(QB_PG6_ORG!K48&lt;&gt;"",QB_PG6_ORG!K48,"")</f>
        <v/>
      </c>
      <c r="G350" s="160" t="str">
        <f t="shared" si="10"/>
        <v/>
      </c>
      <c r="H350" s="53">
        <f t="shared" si="11"/>
        <v>0</v>
      </c>
    </row>
    <row r="351" spans="1:8" x14ac:dyDescent="0.25">
      <c r="A351" s="151" t="str">
        <f>IF(QB_PG6_ORG!B49&lt;&gt;"",QB_PG6_ORG!B49,IF(QB_PG6_ORG!C49&lt;&gt;"",CONCATENATE(QB_PG6_ORG!$B$6,QB_PG6_ORG!C49),IF(QB_PG6_ORG!D49&lt;&gt;"",CONCATENATE(QB_PG6_ORG!$B$6,QB_PG6_ORG!$B$7,QB_PG6_ORG!D49),CONCATENATE(QB_PG6_ORG!$B$6,QB_PG6_ORG!$B$7,QB_PG6_ORG!$B$8,QB_PG6_ORG!E49))))</f>
        <v xml:space="preserve">                          </v>
      </c>
      <c r="B351" s="152" t="str">
        <f>IF(QB_PG6_ORG!F49&lt;&gt;"",QB_PG6_ORG!F49,"")</f>
        <v/>
      </c>
      <c r="C351" s="152"/>
      <c r="D351" s="152" t="str">
        <f>IF(QB_PG6_ORG!L49&lt;&gt;"",QB_PG6_ORG!L49,"")</f>
        <v/>
      </c>
      <c r="E351" s="153" t="str">
        <f>IF(QB_PG6_ORG!K49&lt;&gt;"",QB_PG6_ORG!K49,"")</f>
        <v/>
      </c>
      <c r="G351" s="160" t="str">
        <f t="shared" si="10"/>
        <v/>
      </c>
      <c r="H351" s="53">
        <f t="shared" si="11"/>
        <v>0</v>
      </c>
    </row>
    <row r="352" spans="1:8" x14ac:dyDescent="0.25">
      <c r="A352" s="151" t="str">
        <f>IF(QB_PG6_ORG!B50&lt;&gt;"",QB_PG6_ORG!B50,IF(QB_PG6_ORG!C50&lt;&gt;"",CONCATENATE(QB_PG6_ORG!$B$6,QB_PG6_ORG!C50),IF(QB_PG6_ORG!D50&lt;&gt;"",CONCATENATE(QB_PG6_ORG!$B$6,QB_PG6_ORG!$B$7,QB_PG6_ORG!D50),CONCATENATE(QB_PG6_ORG!$B$6,QB_PG6_ORG!$B$7,QB_PG6_ORG!$B$8,QB_PG6_ORG!E50))))</f>
        <v xml:space="preserve">                          </v>
      </c>
      <c r="B352" s="152" t="str">
        <f>IF(QB_PG6_ORG!F50&lt;&gt;"",QB_PG6_ORG!F50,"")</f>
        <v/>
      </c>
      <c r="C352" s="152"/>
      <c r="D352" s="152" t="str">
        <f>IF(QB_PG6_ORG!L50&lt;&gt;"",QB_PG6_ORG!L50,"")</f>
        <v/>
      </c>
      <c r="E352" s="153" t="str">
        <f>IF(QB_PG6_ORG!K50&lt;&gt;"",QB_PG6_ORG!K50,"")</f>
        <v/>
      </c>
      <c r="G352" s="160" t="str">
        <f t="shared" si="10"/>
        <v/>
      </c>
      <c r="H352" s="53">
        <f t="shared" si="11"/>
        <v>0</v>
      </c>
    </row>
    <row r="353" spans="1:8" x14ac:dyDescent="0.25">
      <c r="A353" s="151" t="str">
        <f>IF(QB_PG6_ORG!B51&lt;&gt;"",QB_PG6_ORG!B51,IF(QB_PG6_ORG!C51&lt;&gt;"",CONCATENATE(QB_PG6_ORG!$B$6,QB_PG6_ORG!C51),IF(QB_PG6_ORG!D51&lt;&gt;"",CONCATENATE(QB_PG6_ORG!$B$6,QB_PG6_ORG!$B$7,QB_PG6_ORG!D51),CONCATENATE(QB_PG6_ORG!$B$6,QB_PG6_ORG!$B$7,QB_PG6_ORG!$B$8,QB_PG6_ORG!E51))))</f>
        <v xml:space="preserve">                          </v>
      </c>
      <c r="B353" s="152" t="str">
        <f>IF(QB_PG6_ORG!F51&lt;&gt;"",QB_PG6_ORG!F51,"")</f>
        <v/>
      </c>
      <c r="C353" s="152"/>
      <c r="D353" s="152" t="str">
        <f>IF(QB_PG6_ORG!L51&lt;&gt;"",QB_PG6_ORG!L51,"")</f>
        <v/>
      </c>
      <c r="E353" s="153" t="str">
        <f>IF(QB_PG6_ORG!K51&lt;&gt;"",QB_PG6_ORG!K51,"")</f>
        <v/>
      </c>
      <c r="G353" s="160" t="str">
        <f t="shared" si="10"/>
        <v/>
      </c>
      <c r="H353" s="53">
        <f t="shared" si="11"/>
        <v>0</v>
      </c>
    </row>
    <row r="354" spans="1:8" x14ac:dyDescent="0.25">
      <c r="A354" s="151" t="str">
        <f>IF(QB_PG6_ORG!B52&lt;&gt;"",QB_PG6_ORG!B52,IF(QB_PG6_ORG!C52&lt;&gt;"",CONCATENATE(QB_PG6_ORG!$B$6,QB_PG6_ORG!C52),IF(QB_PG6_ORG!D52&lt;&gt;"",CONCATENATE(QB_PG6_ORG!$B$6,QB_PG6_ORG!$B$7,QB_PG6_ORG!D52),CONCATENATE(QB_PG6_ORG!$B$6,QB_PG6_ORG!$B$7,QB_PG6_ORG!$B$8,QB_PG6_ORG!E52))))</f>
        <v xml:space="preserve">                          </v>
      </c>
      <c r="B354" s="152" t="str">
        <f>IF(QB_PG6_ORG!F52&lt;&gt;"",QB_PG6_ORG!F52,"")</f>
        <v/>
      </c>
      <c r="C354" s="152"/>
      <c r="D354" s="152" t="str">
        <f>IF(QB_PG6_ORG!L52&lt;&gt;"",QB_PG6_ORG!L52,"")</f>
        <v/>
      </c>
      <c r="E354" s="153" t="str">
        <f>IF(QB_PG6_ORG!K52&lt;&gt;"",QB_PG6_ORG!K52,"")</f>
        <v/>
      </c>
      <c r="G354" s="160" t="str">
        <f t="shared" si="10"/>
        <v/>
      </c>
      <c r="H354" s="53">
        <f t="shared" si="11"/>
        <v>0</v>
      </c>
    </row>
    <row r="355" spans="1:8" x14ac:dyDescent="0.25">
      <c r="A355" s="151" t="str">
        <f>IF(QB_PG6_ORG!B53&lt;&gt;"",QB_PG6_ORG!B53,IF(QB_PG6_ORG!C53&lt;&gt;"",CONCATENATE(QB_PG6_ORG!$B$6,QB_PG6_ORG!C53),IF(QB_PG6_ORG!D53&lt;&gt;"",CONCATENATE(QB_PG6_ORG!$B$6,QB_PG6_ORG!$B$7,QB_PG6_ORG!D53),CONCATENATE(QB_PG6_ORG!$B$6,QB_PG6_ORG!$B$7,QB_PG6_ORG!$B$8,QB_PG6_ORG!E53))))</f>
        <v xml:space="preserve">                          </v>
      </c>
      <c r="B355" s="152" t="str">
        <f>IF(QB_PG6_ORG!F53&lt;&gt;"",QB_PG6_ORG!F53,"")</f>
        <v/>
      </c>
      <c r="C355" s="152"/>
      <c r="D355" s="152" t="str">
        <f>IF(QB_PG6_ORG!L53&lt;&gt;"",QB_PG6_ORG!L53,"")</f>
        <v/>
      </c>
      <c r="E355" s="153" t="str">
        <f>IF(QB_PG6_ORG!K53&lt;&gt;"",QB_PG6_ORG!K53,"")</f>
        <v/>
      </c>
      <c r="G355" s="160" t="str">
        <f t="shared" si="10"/>
        <v/>
      </c>
      <c r="H355" s="53">
        <f t="shared" si="11"/>
        <v>0</v>
      </c>
    </row>
    <row r="356" spans="1:8" x14ac:dyDescent="0.25">
      <c r="A356" s="151" t="str">
        <f>IF(QB_PG6_ORG!B54&lt;&gt;"",QB_PG6_ORG!B54,IF(QB_PG6_ORG!C54&lt;&gt;"",CONCATENATE(QB_PG6_ORG!$B$6,QB_PG6_ORG!C54),IF(QB_PG6_ORG!D54&lt;&gt;"",CONCATENATE(QB_PG6_ORG!$B$6,QB_PG6_ORG!$B$7,QB_PG6_ORG!D54),CONCATENATE(QB_PG6_ORG!$B$6,QB_PG6_ORG!$B$7,QB_PG6_ORG!$B$8,QB_PG6_ORG!E54))))</f>
        <v xml:space="preserve">                          </v>
      </c>
      <c r="B356" s="152" t="str">
        <f>IF(QB_PG6_ORG!F54&lt;&gt;"",QB_PG6_ORG!F54,"")</f>
        <v/>
      </c>
      <c r="C356" s="152"/>
      <c r="D356" s="152" t="str">
        <f>IF(QB_PG6_ORG!L54&lt;&gt;"",QB_PG6_ORG!L54,"")</f>
        <v/>
      </c>
      <c r="E356" s="153" t="str">
        <f>IF(QB_PG6_ORG!K54&lt;&gt;"",QB_PG6_ORG!K54,"")</f>
        <v/>
      </c>
      <c r="G356" s="160" t="str">
        <f t="shared" si="10"/>
        <v/>
      </c>
      <c r="H356" s="53">
        <f t="shared" si="11"/>
        <v>0</v>
      </c>
    </row>
    <row r="357" spans="1:8" x14ac:dyDescent="0.25">
      <c r="A357" s="151" t="str">
        <f>IF(QB_PG6_ORG!B55&lt;&gt;"",QB_PG6_ORG!B55,IF(QB_PG6_ORG!C55&lt;&gt;"",CONCATENATE(QB_PG6_ORG!$B$6,QB_PG6_ORG!C55),IF(QB_PG6_ORG!D55&lt;&gt;"",CONCATENATE(QB_PG6_ORG!$B$6,QB_PG6_ORG!$B$7,QB_PG6_ORG!D55),CONCATENATE(QB_PG6_ORG!$B$6,QB_PG6_ORG!$B$7,QB_PG6_ORG!$B$8,QB_PG6_ORG!E55))))</f>
        <v xml:space="preserve">                          </v>
      </c>
      <c r="B357" s="152" t="str">
        <f>IF(QB_PG6_ORG!F55&lt;&gt;"",QB_PG6_ORG!F55,"")</f>
        <v/>
      </c>
      <c r="C357" s="152"/>
      <c r="D357" s="152" t="str">
        <f>IF(QB_PG6_ORG!L55&lt;&gt;"",QB_PG6_ORG!L55,"")</f>
        <v/>
      </c>
      <c r="E357" s="153" t="str">
        <f>IF(QB_PG6_ORG!K55&lt;&gt;"",QB_PG6_ORG!K55,"")</f>
        <v/>
      </c>
      <c r="G357" s="160" t="str">
        <f t="shared" si="10"/>
        <v/>
      </c>
      <c r="H357" s="53">
        <f t="shared" si="11"/>
        <v>0</v>
      </c>
    </row>
    <row r="358" spans="1:8" x14ac:dyDescent="0.25">
      <c r="A358" s="151" t="str">
        <f>IF(QB_PG6_ORG!B56&lt;&gt;"",QB_PG6_ORG!B56,IF(QB_PG6_ORG!C56&lt;&gt;"",CONCATENATE(QB_PG6_ORG!$B$6,QB_PG6_ORG!C56),IF(QB_PG6_ORG!D56&lt;&gt;"",CONCATENATE(QB_PG6_ORG!$B$6,QB_PG6_ORG!$B$7,QB_PG6_ORG!D56),CONCATENATE(QB_PG6_ORG!$B$6,QB_PG6_ORG!$B$7,QB_PG6_ORG!$B$8,QB_PG6_ORG!E56))))</f>
        <v xml:space="preserve">                          </v>
      </c>
      <c r="B358" s="152" t="str">
        <f>IF(QB_PG6_ORG!F56&lt;&gt;"",QB_PG6_ORG!F56,"")</f>
        <v/>
      </c>
      <c r="C358" s="152"/>
      <c r="D358" s="152" t="str">
        <f>IF(QB_PG6_ORG!L56&lt;&gt;"",QB_PG6_ORG!L56,"")</f>
        <v/>
      </c>
      <c r="E358" s="153" t="str">
        <f>IF(QB_PG6_ORG!K56&lt;&gt;"",QB_PG6_ORG!K56,"")</f>
        <v/>
      </c>
      <c r="G358" s="160" t="str">
        <f t="shared" si="10"/>
        <v/>
      </c>
      <c r="H358" s="53">
        <f t="shared" si="11"/>
        <v>0</v>
      </c>
    </row>
    <row r="359" spans="1:8" x14ac:dyDescent="0.25">
      <c r="A359" s="151" t="str">
        <f>IF(QB_PG6_ORG!B57&lt;&gt;"",QB_PG6_ORG!B57,IF(QB_PG6_ORG!C57&lt;&gt;"",CONCATENATE(QB_PG6_ORG!$B$6,QB_PG6_ORG!C57),IF(QB_PG6_ORG!D57&lt;&gt;"",CONCATENATE(QB_PG6_ORG!$B$6,QB_PG6_ORG!$B$7,QB_PG6_ORG!D57),CONCATENATE(QB_PG6_ORG!$B$6,QB_PG6_ORG!$B$7,QB_PG6_ORG!$B$8,QB_PG6_ORG!E57))))</f>
        <v xml:space="preserve">                          </v>
      </c>
      <c r="B359" s="152" t="str">
        <f>IF(QB_PG6_ORG!F57&lt;&gt;"",QB_PG6_ORG!F57,"")</f>
        <v/>
      </c>
      <c r="C359" s="152"/>
      <c r="D359" s="152" t="str">
        <f>IF(QB_PG6_ORG!L57&lt;&gt;"",QB_PG6_ORG!L57,"")</f>
        <v/>
      </c>
      <c r="E359" s="153" t="str">
        <f>IF(QB_PG6_ORG!K57&lt;&gt;"",QB_PG6_ORG!K57,"")</f>
        <v/>
      </c>
      <c r="G359" s="160" t="str">
        <f t="shared" si="10"/>
        <v/>
      </c>
      <c r="H359" s="53">
        <f t="shared" si="11"/>
        <v>0</v>
      </c>
    </row>
    <row r="360" spans="1:8" x14ac:dyDescent="0.25">
      <c r="A360" s="151" t="str">
        <f>IF(QB_PG6_ORG!B58&lt;&gt;"",QB_PG6_ORG!B58,IF(QB_PG6_ORG!C58&lt;&gt;"",CONCATENATE(QB_PG6_ORG!$B$6,QB_PG6_ORG!C58),IF(QB_PG6_ORG!D58&lt;&gt;"",CONCATENATE(QB_PG6_ORG!$B$6,QB_PG6_ORG!$B$7,QB_PG6_ORG!D58),CONCATENATE(QB_PG6_ORG!$B$6,QB_PG6_ORG!$B$7,QB_PG6_ORG!$B$8,QB_PG6_ORG!E58))))</f>
        <v xml:space="preserve">                          </v>
      </c>
      <c r="B360" s="152" t="str">
        <f>IF(QB_PG6_ORG!F58&lt;&gt;"",QB_PG6_ORG!F58,"")</f>
        <v/>
      </c>
      <c r="C360" s="152"/>
      <c r="D360" s="152" t="str">
        <f>IF(QB_PG6_ORG!L58&lt;&gt;"",QB_PG6_ORG!L58,"")</f>
        <v/>
      </c>
      <c r="E360" s="153" t="str">
        <f>IF(QB_PG6_ORG!K58&lt;&gt;"",QB_PG6_ORG!K58,"")</f>
        <v/>
      </c>
      <c r="G360" s="160" t="str">
        <f t="shared" si="10"/>
        <v/>
      </c>
      <c r="H360" s="53">
        <f t="shared" si="11"/>
        <v>0</v>
      </c>
    </row>
    <row r="361" spans="1:8" x14ac:dyDescent="0.25">
      <c r="A361" s="151" t="str">
        <f>IF(QB_PG6_ORG!B59&lt;&gt;"",QB_PG6_ORG!B59,IF(QB_PG6_ORG!C59&lt;&gt;"",CONCATENATE(QB_PG6_ORG!$B$6,QB_PG6_ORG!C59),IF(QB_PG6_ORG!D59&lt;&gt;"",CONCATENATE(QB_PG6_ORG!$B$6,QB_PG6_ORG!$B$7,QB_PG6_ORG!D59),CONCATENATE(QB_PG6_ORG!$B$6,QB_PG6_ORG!$B$7,QB_PG6_ORG!$B$8,QB_PG6_ORG!E59))))</f>
        <v xml:space="preserve">                          </v>
      </c>
      <c r="B361" s="152" t="str">
        <f>IF(QB_PG6_ORG!F59&lt;&gt;"",QB_PG6_ORG!F59,"")</f>
        <v/>
      </c>
      <c r="C361" s="152"/>
      <c r="D361" s="152" t="str">
        <f>IF(QB_PG6_ORG!L59&lt;&gt;"",QB_PG6_ORG!L59,"")</f>
        <v/>
      </c>
      <c r="E361" s="153" t="str">
        <f>IF(QB_PG6_ORG!K59&lt;&gt;"",QB_PG6_ORG!K59,"")</f>
        <v/>
      </c>
      <c r="G361" s="160" t="str">
        <f t="shared" si="10"/>
        <v/>
      </c>
      <c r="H361" s="53">
        <f t="shared" si="11"/>
        <v>0</v>
      </c>
    </row>
    <row r="362" spans="1:8" x14ac:dyDescent="0.25">
      <c r="A362" s="151" t="str">
        <f>IF(QB_PG6_ORG!B60&lt;&gt;"",QB_PG6_ORG!B60,IF(QB_PG6_ORG!C60&lt;&gt;"",CONCATENATE(QB_PG6_ORG!$B$6,QB_PG6_ORG!C60),IF(QB_PG6_ORG!D60&lt;&gt;"",CONCATENATE(QB_PG6_ORG!$B$6,QB_PG6_ORG!$B$7,QB_PG6_ORG!D60),CONCATENATE(QB_PG6_ORG!$B$6,QB_PG6_ORG!$B$7,QB_PG6_ORG!$B$8,QB_PG6_ORG!E60))))</f>
        <v xml:space="preserve">                          </v>
      </c>
      <c r="B362" s="152" t="str">
        <f>IF(QB_PG6_ORG!F60&lt;&gt;"",QB_PG6_ORG!F60,"")</f>
        <v/>
      </c>
      <c r="C362" s="152"/>
      <c r="D362" s="152" t="str">
        <f>IF(QB_PG6_ORG!L60&lt;&gt;"",QB_PG6_ORG!L60,"")</f>
        <v/>
      </c>
      <c r="E362" s="153" t="str">
        <f>IF(QB_PG6_ORG!K60&lt;&gt;"",QB_PG6_ORG!K60,"")</f>
        <v/>
      </c>
      <c r="G362" s="160" t="str">
        <f t="shared" si="10"/>
        <v/>
      </c>
      <c r="H362" s="53">
        <f t="shared" si="11"/>
        <v>0</v>
      </c>
    </row>
    <row r="363" spans="1:8" x14ac:dyDescent="0.25">
      <c r="A363" s="151" t="str">
        <f>IF(QB_PG6_ORG!B61&lt;&gt;"",QB_PG6_ORG!B61,IF(QB_PG6_ORG!C61&lt;&gt;"",CONCATENATE(QB_PG6_ORG!$B$6,QB_PG6_ORG!C61),IF(QB_PG6_ORG!D61&lt;&gt;"",CONCATENATE(QB_PG6_ORG!$B$6,QB_PG6_ORG!$B$7,QB_PG6_ORG!D61),CONCATENATE(QB_PG6_ORG!$B$6,QB_PG6_ORG!$B$7,QB_PG6_ORG!$B$8,QB_PG6_ORG!E61))))</f>
        <v xml:space="preserve">                          </v>
      </c>
      <c r="B363" s="152" t="str">
        <f>IF(QB_PG6_ORG!F61&lt;&gt;"",QB_PG6_ORG!F61,"")</f>
        <v/>
      </c>
      <c r="C363" s="152"/>
      <c r="D363" s="152" t="str">
        <f>IF(QB_PG6_ORG!L61&lt;&gt;"",QB_PG6_ORG!L61,"")</f>
        <v/>
      </c>
      <c r="E363" s="153" t="str">
        <f>IF(QB_PG6_ORG!K61&lt;&gt;"",QB_PG6_ORG!K61,"")</f>
        <v/>
      </c>
      <c r="G363" s="160" t="str">
        <f t="shared" si="10"/>
        <v/>
      </c>
      <c r="H363" s="53">
        <f t="shared" si="11"/>
        <v>0</v>
      </c>
    </row>
    <row r="364" spans="1:8" x14ac:dyDescent="0.25">
      <c r="A364" s="151" t="str">
        <f>IF(QB_PG6_ORG!B62&lt;&gt;"",QB_PG6_ORG!B62,IF(QB_PG6_ORG!C62&lt;&gt;"",CONCATENATE(QB_PG6_ORG!$B$6,QB_PG6_ORG!C62),IF(QB_PG6_ORG!D62&lt;&gt;"",CONCATENATE(QB_PG6_ORG!$B$6,QB_PG6_ORG!$B$7,QB_PG6_ORG!D62),CONCATENATE(QB_PG6_ORG!$B$6,QB_PG6_ORG!$B$7,QB_PG6_ORG!$B$8,QB_PG6_ORG!E62))))</f>
        <v xml:space="preserve">                          </v>
      </c>
      <c r="B364" s="152" t="str">
        <f>IF(QB_PG6_ORG!F62&lt;&gt;"",QB_PG6_ORG!F62,"")</f>
        <v/>
      </c>
      <c r="C364" s="152"/>
      <c r="D364" s="152" t="str">
        <f>IF(QB_PG6_ORG!L62&lt;&gt;"",QB_PG6_ORG!L62,"")</f>
        <v/>
      </c>
      <c r="E364" s="153" t="str">
        <f>IF(QB_PG6_ORG!K62&lt;&gt;"",QB_PG6_ORG!K62,"")</f>
        <v/>
      </c>
      <c r="G364" s="160" t="str">
        <f t="shared" si="10"/>
        <v/>
      </c>
      <c r="H364" s="53">
        <f t="shared" si="11"/>
        <v>0</v>
      </c>
    </row>
    <row r="365" spans="1:8" x14ac:dyDescent="0.25">
      <c r="A365" s="151" t="str">
        <f>IF(QB_PG6_ORG!B63&lt;&gt;"",QB_PG6_ORG!B63,IF(QB_PG6_ORG!C63&lt;&gt;"",CONCATENATE(QB_PG6_ORG!$B$6,QB_PG6_ORG!C63),IF(QB_PG6_ORG!D63&lt;&gt;"",CONCATENATE(QB_PG6_ORG!$B$6,QB_PG6_ORG!$B$7,QB_PG6_ORG!D63),CONCATENATE(QB_PG6_ORG!$B$6,QB_PG6_ORG!$B$7,QB_PG6_ORG!$B$8,QB_PG6_ORG!E63))))</f>
        <v xml:space="preserve">                          </v>
      </c>
      <c r="B365" s="152" t="str">
        <f>IF(QB_PG6_ORG!F63&lt;&gt;"",QB_PG6_ORG!F63,"")</f>
        <v/>
      </c>
      <c r="C365" s="152"/>
      <c r="D365" s="152" t="str">
        <f>IF(QB_PG6_ORG!L63&lt;&gt;"",QB_PG6_ORG!L63,"")</f>
        <v/>
      </c>
      <c r="E365" s="153" t="str">
        <f>IF(QB_PG6_ORG!K63&lt;&gt;"",QB_PG6_ORG!K63,"")</f>
        <v/>
      </c>
      <c r="G365" s="160" t="str">
        <f t="shared" si="10"/>
        <v/>
      </c>
      <c r="H365" s="53">
        <f t="shared" si="11"/>
        <v>0</v>
      </c>
    </row>
    <row r="366" spans="1:8" x14ac:dyDescent="0.25">
      <c r="A366" s="151" t="str">
        <f>IF(QB_PG6_ORG!B64&lt;&gt;"",QB_PG6_ORG!B64,IF(QB_PG6_ORG!C64&lt;&gt;"",CONCATENATE(QB_PG6_ORG!$B$6,QB_PG6_ORG!C64),IF(QB_PG6_ORG!D64&lt;&gt;"",CONCATENATE(QB_PG6_ORG!$B$6,QB_PG6_ORG!$B$7,QB_PG6_ORG!D64),CONCATENATE(QB_PG6_ORG!$B$6,QB_PG6_ORG!$B$7,QB_PG6_ORG!$B$8,QB_PG6_ORG!E64))))</f>
        <v xml:space="preserve">                          </v>
      </c>
      <c r="B366" s="152" t="str">
        <f>IF(QB_PG6_ORG!F64&lt;&gt;"",QB_PG6_ORG!F64,"")</f>
        <v/>
      </c>
      <c r="C366" s="152"/>
      <c r="D366" s="152" t="str">
        <f>IF(QB_PG6_ORG!L64&lt;&gt;"",QB_PG6_ORG!L64,"")</f>
        <v/>
      </c>
      <c r="E366" s="153" t="str">
        <f>IF(QB_PG6_ORG!K64&lt;&gt;"",QB_PG6_ORG!K64,"")</f>
        <v/>
      </c>
      <c r="G366" s="160" t="str">
        <f t="shared" si="10"/>
        <v/>
      </c>
      <c r="H366" s="53">
        <f t="shared" si="11"/>
        <v>0</v>
      </c>
    </row>
    <row r="367" spans="1:8" x14ac:dyDescent="0.25">
      <c r="A367" s="151" t="str">
        <f>IF(QB_PG6_ORG!B65&lt;&gt;"",QB_PG6_ORG!B65,IF(QB_PG6_ORG!C65&lt;&gt;"",CONCATENATE(QB_PG6_ORG!$B$6,QB_PG6_ORG!C65),IF(QB_PG6_ORG!D65&lt;&gt;"",CONCATENATE(QB_PG6_ORG!$B$6,QB_PG6_ORG!$B$7,QB_PG6_ORG!D65),CONCATENATE(QB_PG6_ORG!$B$6,QB_PG6_ORG!$B$7,QB_PG6_ORG!$B$8,QB_PG6_ORG!E65))))</f>
        <v xml:space="preserve">                          </v>
      </c>
      <c r="B367" s="152" t="str">
        <f>IF(QB_PG6_ORG!F65&lt;&gt;"",QB_PG6_ORG!F65,"")</f>
        <v/>
      </c>
      <c r="C367" s="152"/>
      <c r="D367" s="152" t="str">
        <f>IF(QB_PG6_ORG!L65&lt;&gt;"",QB_PG6_ORG!L65,"")</f>
        <v/>
      </c>
      <c r="E367" s="153" t="str">
        <f>IF(QB_PG6_ORG!K65&lt;&gt;"",QB_PG6_ORG!K65,"")</f>
        <v/>
      </c>
      <c r="G367" s="160" t="str">
        <f t="shared" si="10"/>
        <v/>
      </c>
      <c r="H367" s="53">
        <f t="shared" si="11"/>
        <v>0</v>
      </c>
    </row>
    <row r="368" spans="1:8" x14ac:dyDescent="0.25">
      <c r="A368" s="151" t="str">
        <f>IF(QB_PG6_ORG!B66&lt;&gt;"",QB_PG6_ORG!B66,IF(QB_PG6_ORG!C66&lt;&gt;"",CONCATENATE(QB_PG6_ORG!$B$6,QB_PG6_ORG!C66),IF(QB_PG6_ORG!D66&lt;&gt;"",CONCATENATE(QB_PG6_ORG!$B$6,QB_PG6_ORG!$B$7,QB_PG6_ORG!D66),CONCATENATE(QB_PG6_ORG!$B$6,QB_PG6_ORG!$B$7,QB_PG6_ORG!$B$8,QB_PG6_ORG!E66))))</f>
        <v xml:space="preserve">                          </v>
      </c>
      <c r="B368" s="152" t="str">
        <f>IF(QB_PG6_ORG!F66&lt;&gt;"",QB_PG6_ORG!F66,"")</f>
        <v/>
      </c>
      <c r="C368" s="152"/>
      <c r="D368" s="152" t="str">
        <f>IF(QB_PG6_ORG!L66&lt;&gt;"",QB_PG6_ORG!L66,"")</f>
        <v/>
      </c>
      <c r="E368" s="153" t="str">
        <f>IF(QB_PG6_ORG!K66&lt;&gt;"",QB_PG6_ORG!K66,"")</f>
        <v/>
      </c>
      <c r="G368" s="160" t="str">
        <f t="shared" si="10"/>
        <v/>
      </c>
      <c r="H368" s="53">
        <f t="shared" si="11"/>
        <v>0</v>
      </c>
    </row>
    <row r="369" spans="1:8" x14ac:dyDescent="0.25">
      <c r="A369" s="151" t="str">
        <f>IF(QB_PG6_ORG!B67&lt;&gt;"",QB_PG6_ORG!B67,IF(QB_PG6_ORG!C67&lt;&gt;"",CONCATENATE(QB_PG6_ORG!$B$6,QB_PG6_ORG!C67),IF(QB_PG6_ORG!D67&lt;&gt;"",CONCATENATE(QB_PG6_ORG!$B$6,QB_PG6_ORG!$B$7,QB_PG6_ORG!D67),CONCATENATE(QB_PG6_ORG!$B$6,QB_PG6_ORG!$B$7,QB_PG6_ORG!$B$8,QB_PG6_ORG!E67))))</f>
        <v xml:space="preserve">                          </v>
      </c>
      <c r="B369" s="152" t="str">
        <f>IF(QB_PG6_ORG!F67&lt;&gt;"",QB_PG6_ORG!F67,"")</f>
        <v/>
      </c>
      <c r="C369" s="152"/>
      <c r="D369" s="152" t="str">
        <f>IF(QB_PG6_ORG!L67&lt;&gt;"",QB_PG6_ORG!L67,"")</f>
        <v/>
      </c>
      <c r="E369" s="153" t="str">
        <f>IF(QB_PG6_ORG!K67&lt;&gt;"",QB_PG6_ORG!K67,"")</f>
        <v/>
      </c>
      <c r="G369" s="160" t="str">
        <f t="shared" si="10"/>
        <v/>
      </c>
      <c r="H369" s="53">
        <f t="shared" si="11"/>
        <v>0</v>
      </c>
    </row>
    <row r="370" spans="1:8" x14ac:dyDescent="0.25">
      <c r="A370" s="151" t="str">
        <f>IF(QB_PG6_ORG!B68&lt;&gt;"",QB_PG6_ORG!B68,IF(QB_PG6_ORG!C68&lt;&gt;"",CONCATENATE(QB_PG6_ORG!$B$6,QB_PG6_ORG!C68),IF(QB_PG6_ORG!D68&lt;&gt;"",CONCATENATE(QB_PG6_ORG!$B$6,QB_PG6_ORG!$B$7,QB_PG6_ORG!D68),CONCATENATE(QB_PG6_ORG!$B$6,QB_PG6_ORG!$B$7,QB_PG6_ORG!$B$8,QB_PG6_ORG!E68))))</f>
        <v xml:space="preserve">                          </v>
      </c>
      <c r="B370" s="152" t="str">
        <f>IF(QB_PG6_ORG!F68&lt;&gt;"",QB_PG6_ORG!F68,"")</f>
        <v/>
      </c>
      <c r="C370" s="152"/>
      <c r="D370" s="152" t="str">
        <f>IF(QB_PG6_ORG!L68&lt;&gt;"",QB_PG6_ORG!L68,"")</f>
        <v/>
      </c>
      <c r="E370" s="153" t="str">
        <f>IF(QB_PG6_ORG!K68&lt;&gt;"",QB_PG6_ORG!K68,"")</f>
        <v/>
      </c>
      <c r="G370" s="160" t="str">
        <f t="shared" si="10"/>
        <v/>
      </c>
      <c r="H370" s="53">
        <f t="shared" si="11"/>
        <v>0</v>
      </c>
    </row>
    <row r="371" spans="1:8" x14ac:dyDescent="0.25">
      <c r="A371" s="151" t="str">
        <f>IF(QB_PG6_ORG!B69&lt;&gt;"",QB_PG6_ORG!B69,IF(QB_PG6_ORG!C69&lt;&gt;"",CONCATENATE(QB_PG6_ORG!$B$6,QB_PG6_ORG!C69),IF(QB_PG6_ORG!D69&lt;&gt;"",CONCATENATE(QB_PG6_ORG!$B$6,QB_PG6_ORG!$B$7,QB_PG6_ORG!D69),CONCATENATE(QB_PG6_ORG!$B$6,QB_PG6_ORG!$B$7,QB_PG6_ORG!$B$8,QB_PG6_ORG!E69))))</f>
        <v xml:space="preserve">                          </v>
      </c>
      <c r="B371" s="152" t="str">
        <f>IF(QB_PG6_ORG!F69&lt;&gt;"",QB_PG6_ORG!F69,"")</f>
        <v/>
      </c>
      <c r="C371" s="152"/>
      <c r="D371" s="152" t="str">
        <f>IF(QB_PG6_ORG!L69&lt;&gt;"",QB_PG6_ORG!L69,"")</f>
        <v/>
      </c>
      <c r="E371" s="153" t="str">
        <f>IF(QB_PG6_ORG!K69&lt;&gt;"",QB_PG6_ORG!K69,"")</f>
        <v/>
      </c>
      <c r="G371" s="160" t="str">
        <f t="shared" si="10"/>
        <v/>
      </c>
      <c r="H371" s="53">
        <f t="shared" si="11"/>
        <v>0</v>
      </c>
    </row>
    <row r="372" spans="1:8" x14ac:dyDescent="0.25">
      <c r="A372" s="151" t="str">
        <f>IF(QB_PG6_ORG!B70&lt;&gt;"",QB_PG6_ORG!B70,IF(QB_PG6_ORG!C70&lt;&gt;"",CONCATENATE(QB_PG6_ORG!$B$6,QB_PG6_ORG!C70),IF(QB_PG6_ORG!D70&lt;&gt;"",CONCATENATE(QB_PG6_ORG!$B$6,QB_PG6_ORG!$B$7,QB_PG6_ORG!D70),CONCATENATE(QB_PG6_ORG!$B$6,QB_PG6_ORG!$B$7,QB_PG6_ORG!$B$8,QB_PG6_ORG!E70))))</f>
        <v xml:space="preserve">                          </v>
      </c>
      <c r="B372" s="152" t="str">
        <f>IF(QB_PG6_ORG!F70&lt;&gt;"",QB_PG6_ORG!F70,"")</f>
        <v/>
      </c>
      <c r="C372" s="152"/>
      <c r="D372" s="152" t="str">
        <f>IF(QB_PG6_ORG!L70&lt;&gt;"",QB_PG6_ORG!L70,"")</f>
        <v/>
      </c>
      <c r="E372" s="153" t="str">
        <f>IF(QB_PG6_ORG!K70&lt;&gt;"",QB_PG6_ORG!K70,"")</f>
        <v/>
      </c>
      <c r="G372" s="160" t="str">
        <f t="shared" si="10"/>
        <v/>
      </c>
      <c r="H372" s="53">
        <f t="shared" si="11"/>
        <v>0</v>
      </c>
    </row>
    <row r="373" spans="1:8" x14ac:dyDescent="0.25">
      <c r="A373" s="151" t="str">
        <f>IF(QB_PG6_ORG!B71&lt;&gt;"",QB_PG6_ORG!B71,IF(QB_PG6_ORG!C71&lt;&gt;"",CONCATENATE(QB_PG6_ORG!$B$6,QB_PG6_ORG!C71),IF(QB_PG6_ORG!D71&lt;&gt;"",CONCATENATE(QB_PG6_ORG!$B$6,QB_PG6_ORG!$B$7,QB_PG6_ORG!D71),CONCATENATE(QB_PG6_ORG!$B$6,QB_PG6_ORG!$B$7,QB_PG6_ORG!$B$8,QB_PG6_ORG!E71))))</f>
        <v xml:space="preserve">                          </v>
      </c>
      <c r="B373" s="152" t="str">
        <f>IF(QB_PG6_ORG!F71&lt;&gt;"",QB_PG6_ORG!F71,"")</f>
        <v/>
      </c>
      <c r="C373" s="152"/>
      <c r="D373" s="152" t="str">
        <f>IF(QB_PG6_ORG!L71&lt;&gt;"",QB_PG6_ORG!L71,"")</f>
        <v/>
      </c>
      <c r="E373" s="153" t="str">
        <f>IF(QB_PG6_ORG!K71&lt;&gt;"",QB_PG6_ORG!K71,"")</f>
        <v/>
      </c>
      <c r="G373" s="160" t="str">
        <f t="shared" si="10"/>
        <v/>
      </c>
      <c r="H373" s="53">
        <f t="shared" si="11"/>
        <v>0</v>
      </c>
    </row>
    <row r="374" spans="1:8" x14ac:dyDescent="0.25">
      <c r="A374" s="151" t="str">
        <f>IF(QB_PG6_ORG!B72&lt;&gt;"",QB_PG6_ORG!B72,IF(QB_PG6_ORG!C72&lt;&gt;"",CONCATENATE(QB_PG6_ORG!$B$6,QB_PG6_ORG!C72),IF(QB_PG6_ORG!D72&lt;&gt;"",CONCATENATE(QB_PG6_ORG!$B$6,QB_PG6_ORG!$B$7,QB_PG6_ORG!D72),CONCATENATE(QB_PG6_ORG!$B$6,QB_PG6_ORG!$B$7,QB_PG6_ORG!$B$8,QB_PG6_ORG!E72))))</f>
        <v xml:space="preserve">                          </v>
      </c>
      <c r="B374" s="152" t="str">
        <f>IF(QB_PG6_ORG!F72&lt;&gt;"",QB_PG6_ORG!F72,"")</f>
        <v/>
      </c>
      <c r="C374" s="152"/>
      <c r="D374" s="152" t="str">
        <f>IF(QB_PG6_ORG!L72&lt;&gt;"",QB_PG6_ORG!L72,"")</f>
        <v/>
      </c>
      <c r="E374" s="153" t="str">
        <f>IF(QB_PG6_ORG!K72&lt;&gt;"",QB_PG6_ORG!K72,"")</f>
        <v/>
      </c>
      <c r="G374" s="160" t="str">
        <f t="shared" si="10"/>
        <v/>
      </c>
      <c r="H374" s="53">
        <f t="shared" si="11"/>
        <v>0</v>
      </c>
    </row>
    <row r="375" spans="1:8" x14ac:dyDescent="0.25">
      <c r="A375" s="151" t="str">
        <f>IF(QB_PG6_ORG!B73&lt;&gt;"",QB_PG6_ORG!B73,IF(QB_PG6_ORG!C73&lt;&gt;"",CONCATENATE(QB_PG6_ORG!$B$6,QB_PG6_ORG!C73),IF(QB_PG6_ORG!D73&lt;&gt;"",CONCATENATE(QB_PG6_ORG!$B$6,QB_PG6_ORG!$B$7,QB_PG6_ORG!D73),CONCATENATE(QB_PG6_ORG!$B$6,QB_PG6_ORG!$B$7,QB_PG6_ORG!$B$8,QB_PG6_ORG!E73))))</f>
        <v xml:space="preserve">                          </v>
      </c>
      <c r="B375" s="152" t="str">
        <f>IF(QB_PG6_ORG!F73&lt;&gt;"",QB_PG6_ORG!F73,"")</f>
        <v/>
      </c>
      <c r="C375" s="152"/>
      <c r="D375" s="152" t="str">
        <f>IF(QB_PG6_ORG!L73&lt;&gt;"",QB_PG6_ORG!L73,"")</f>
        <v/>
      </c>
      <c r="E375" s="153" t="str">
        <f>IF(QB_PG6_ORG!K73&lt;&gt;"",QB_PG6_ORG!K73,"")</f>
        <v/>
      </c>
      <c r="G375" s="160" t="str">
        <f t="shared" si="10"/>
        <v/>
      </c>
      <c r="H375" s="53">
        <f t="shared" si="11"/>
        <v>0</v>
      </c>
    </row>
    <row r="376" spans="1:8" x14ac:dyDescent="0.25">
      <c r="A376" s="151" t="str">
        <f>IF(QB_PG6_ORG!B74&lt;&gt;"",QB_PG6_ORG!B74,IF(QB_PG6_ORG!C74&lt;&gt;"",CONCATENATE(QB_PG6_ORG!$B$6,QB_PG6_ORG!C74),IF(QB_PG6_ORG!D74&lt;&gt;"",CONCATENATE(QB_PG6_ORG!$B$6,QB_PG6_ORG!$B$7,QB_PG6_ORG!D74),CONCATENATE(QB_PG6_ORG!$B$6,QB_PG6_ORG!$B$7,QB_PG6_ORG!$B$8,QB_PG6_ORG!E74))))</f>
        <v xml:space="preserve">                          </v>
      </c>
      <c r="B376" s="152" t="str">
        <f>IF(QB_PG6_ORG!F74&lt;&gt;"",QB_PG6_ORG!F74,"")</f>
        <v/>
      </c>
      <c r="C376" s="152"/>
      <c r="D376" s="152" t="str">
        <f>IF(QB_PG6_ORG!L74&lt;&gt;"",QB_PG6_ORG!L74,"")</f>
        <v/>
      </c>
      <c r="E376" s="153" t="str">
        <f>IF(QB_PG6_ORG!K74&lt;&gt;"",QB_PG6_ORG!K74,"")</f>
        <v/>
      </c>
      <c r="G376" s="160" t="str">
        <f t="shared" si="10"/>
        <v/>
      </c>
      <c r="H376" s="53">
        <f t="shared" si="11"/>
        <v>0</v>
      </c>
    </row>
    <row r="377" spans="1:8" x14ac:dyDescent="0.25">
      <c r="A377" s="151" t="str">
        <f>IF(QB_PG6_ORG!B75&lt;&gt;"",QB_PG6_ORG!B75,IF(QB_PG6_ORG!C75&lt;&gt;"",CONCATENATE(QB_PG6_ORG!$B$6,QB_PG6_ORG!C75),IF(QB_PG6_ORG!D75&lt;&gt;"",CONCATENATE(QB_PG6_ORG!$B$6,QB_PG6_ORG!$B$7,QB_PG6_ORG!D75),CONCATENATE(QB_PG6_ORG!$B$6,QB_PG6_ORG!$B$7,QB_PG6_ORG!$B$8,QB_PG6_ORG!E75))))</f>
        <v xml:space="preserve">                          </v>
      </c>
      <c r="B377" s="152" t="str">
        <f>IF(QB_PG6_ORG!F75&lt;&gt;"",QB_PG6_ORG!F75,"")</f>
        <v/>
      </c>
      <c r="C377" s="152"/>
      <c r="D377" s="152" t="str">
        <f>IF(QB_PG6_ORG!L75&lt;&gt;"",QB_PG6_ORG!L75,"")</f>
        <v/>
      </c>
      <c r="E377" s="153" t="str">
        <f>IF(QB_PG6_ORG!K75&lt;&gt;"",QB_PG6_ORG!K75,"")</f>
        <v/>
      </c>
      <c r="G377" s="160" t="str">
        <f t="shared" si="10"/>
        <v/>
      </c>
      <c r="H377" s="53">
        <f t="shared" si="11"/>
        <v>0</v>
      </c>
    </row>
    <row r="378" spans="1:8" x14ac:dyDescent="0.25">
      <c r="A378" s="151" t="str">
        <f>IF(QB_PG6_ORG!B76&lt;&gt;"",QB_PG6_ORG!B76,IF(QB_PG6_ORG!C76&lt;&gt;"",CONCATENATE(QB_PG6_ORG!$B$6,QB_PG6_ORG!C76),IF(QB_PG6_ORG!D76&lt;&gt;"",CONCATENATE(QB_PG6_ORG!$B$6,QB_PG6_ORG!$B$7,QB_PG6_ORG!D76),CONCATENATE(QB_PG6_ORG!$B$6,QB_PG6_ORG!$B$7,QB_PG6_ORG!$B$8,QB_PG6_ORG!E76))))</f>
        <v xml:space="preserve">                          </v>
      </c>
      <c r="B378" s="152" t="str">
        <f>IF(QB_PG6_ORG!F76&lt;&gt;"",QB_PG6_ORG!F76,"")</f>
        <v/>
      </c>
      <c r="C378" s="152"/>
      <c r="D378" s="152" t="str">
        <f>IF(QB_PG6_ORG!L76&lt;&gt;"",QB_PG6_ORG!L76,"")</f>
        <v/>
      </c>
      <c r="E378" s="153" t="str">
        <f>IF(QB_PG6_ORG!K76&lt;&gt;"",QB_PG6_ORG!K76,"")</f>
        <v/>
      </c>
      <c r="G378" s="160" t="str">
        <f t="shared" si="10"/>
        <v/>
      </c>
      <c r="H378" s="53">
        <f t="shared" si="11"/>
        <v>0</v>
      </c>
    </row>
    <row r="379" spans="1:8" x14ac:dyDescent="0.25">
      <c r="A379" s="154" t="str">
        <f>IF(QB_PG6_ORG!B77&lt;&gt;"",QB_PG6_ORG!B77,IF(QB_PG6_ORG!C77&lt;&gt;"",CONCATENATE(QB_PG6_ORG!$B$6,QB_PG6_ORG!C77),IF(QB_PG6_ORG!D77&lt;&gt;"",CONCATENATE(QB_PG6_ORG!$B$6,QB_PG6_ORG!$B$7,QB_PG6_ORG!D77),CONCATENATE(QB_PG6_ORG!$B$6,QB_PG6_ORG!$B$7,QB_PG6_ORG!$B$8,QB_PG6_ORG!E77))))</f>
        <v xml:space="preserve">                          </v>
      </c>
      <c r="B379" s="155" t="str">
        <f>IF(QB_PG6_ORG!F77&lt;&gt;"",QB_PG6_ORG!F77,"")</f>
        <v/>
      </c>
      <c r="C379" s="155"/>
      <c r="D379" s="155" t="str">
        <f>IF(QB_PG6_ORG!L77&lt;&gt;"",QB_PG6_ORG!L77,"")</f>
        <v/>
      </c>
      <c r="E379" s="156" t="str">
        <f>IF(QB_PG6_ORG!K77&lt;&gt;"",QB_PG6_ORG!K77,"")</f>
        <v/>
      </c>
      <c r="G379" s="161" t="str">
        <f t="shared" si="10"/>
        <v/>
      </c>
      <c r="H379" s="95">
        <f t="shared" si="11"/>
        <v>0</v>
      </c>
    </row>
    <row r="380" spans="1:8" ht="3" customHeight="1" x14ac:dyDescent="0.25">
      <c r="A380" s="137"/>
      <c r="B380" s="138"/>
      <c r="C380" s="138"/>
      <c r="D380" s="138"/>
      <c r="E380" s="140"/>
      <c r="G380" s="20"/>
      <c r="H380" s="20"/>
    </row>
  </sheetData>
  <mergeCells count="2">
    <mergeCell ref="A1:E1"/>
    <mergeCell ref="A2:E2"/>
  </mergeCells>
  <conditionalFormatting sqref="C5:C65">
    <cfRule type="expression" dxfId="50" priority="18" stopIfTrue="1">
      <formula>$H5</formula>
    </cfRule>
  </conditionalFormatting>
  <conditionalFormatting sqref="E4">
    <cfRule type="expression" dxfId="49" priority="17" stopIfTrue="1">
      <formula>$J$8</formula>
    </cfRule>
  </conditionalFormatting>
  <conditionalFormatting sqref="E5:E65">
    <cfRule type="expression" dxfId="48" priority="16" stopIfTrue="1">
      <formula>$J$8</formula>
    </cfRule>
  </conditionalFormatting>
  <conditionalFormatting sqref="C68:C128">
    <cfRule type="expression" dxfId="47" priority="15" stopIfTrue="1">
      <formula>$H68</formula>
    </cfRule>
  </conditionalFormatting>
  <conditionalFormatting sqref="E67:E128">
    <cfRule type="expression" dxfId="46" priority="13" stopIfTrue="1">
      <formula>$J$71</formula>
    </cfRule>
  </conditionalFormatting>
  <conditionalFormatting sqref="C131:C191">
    <cfRule type="expression" dxfId="45" priority="12" stopIfTrue="1">
      <formula>$H131</formula>
    </cfRule>
  </conditionalFormatting>
  <conditionalFormatting sqref="E130:E191">
    <cfRule type="expression" dxfId="44" priority="10" stopIfTrue="1">
      <formula>$J$134</formula>
    </cfRule>
  </conditionalFormatting>
  <conditionalFormatting sqref="C194:C254">
    <cfRule type="expression" dxfId="43" priority="9" stopIfTrue="1">
      <formula>$H194</formula>
    </cfRule>
  </conditionalFormatting>
  <conditionalFormatting sqref="E193:E254">
    <cfRule type="expression" dxfId="42" priority="7" stopIfTrue="1">
      <formula>$J$197</formula>
    </cfRule>
  </conditionalFormatting>
  <conditionalFormatting sqref="C257:C317">
    <cfRule type="expression" dxfId="41" priority="6" stopIfTrue="1">
      <formula>$H257</formula>
    </cfRule>
  </conditionalFormatting>
  <conditionalFormatting sqref="E256:E317">
    <cfRule type="expression" dxfId="40" priority="4" stopIfTrue="1">
      <formula>$J$260</formula>
    </cfRule>
  </conditionalFormatting>
  <conditionalFormatting sqref="C320:C380">
    <cfRule type="expression" dxfId="39" priority="3" stopIfTrue="1">
      <formula>$H320</formula>
    </cfRule>
  </conditionalFormatting>
  <conditionalFormatting sqref="E319:E380">
    <cfRule type="expression" dxfId="38" priority="1" stopIfTrue="1">
      <formula>$J$323</formula>
    </cfRule>
  </conditionalFormatting>
  <printOptions horizontalCentered="1" verticalCentered="1"/>
  <pageMargins left="0.39370078740157483" right="0.39370078740157483" top="0.47244094488188981" bottom="0.47244094488188981" header="0" footer="0"/>
  <pageSetup paperSize="9" scale="80"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FFFF"/>
  </sheetPr>
  <dimension ref="A3:R51"/>
  <sheetViews>
    <sheetView zoomScale="80" zoomScaleNormal="80" workbookViewId="0">
      <selection activeCell="E43" sqref="E43"/>
    </sheetView>
  </sheetViews>
  <sheetFormatPr defaultRowHeight="15" x14ac:dyDescent="0.25"/>
  <cols>
    <col min="1" max="1" width="2.42578125" style="25" customWidth="1"/>
    <col min="2" max="2" width="40.140625" style="25" customWidth="1"/>
    <col min="3" max="3" width="4.5703125" style="25" customWidth="1"/>
    <col min="4" max="4" width="3.5703125" style="25" customWidth="1"/>
    <col min="5" max="5" width="44.5703125" style="25" customWidth="1"/>
    <col min="6" max="6" width="3.42578125" style="25" customWidth="1"/>
    <col min="7" max="7" width="11.28515625" style="25" customWidth="1"/>
    <col min="8" max="8" width="4" style="25" customWidth="1"/>
    <col min="9" max="9" width="48" style="1" bestFit="1" customWidth="1"/>
    <col min="10" max="10" width="9.140625" style="1"/>
    <col min="11" max="11" width="9.140625" style="1" customWidth="1"/>
    <col min="12" max="12" width="9.140625" style="1" hidden="1" customWidth="1"/>
    <col min="13" max="13" width="2.42578125" style="1" hidden="1" customWidth="1"/>
    <col min="14" max="14" width="9.140625" style="1" hidden="1" customWidth="1"/>
    <col min="15" max="15" width="1.85546875" style="1" hidden="1" customWidth="1"/>
    <col min="16" max="16" width="9.140625" style="1" hidden="1" customWidth="1"/>
    <col min="17" max="17" width="2.42578125" style="1" hidden="1" customWidth="1"/>
    <col min="18" max="18" width="9.140625" style="1" hidden="1" customWidth="1"/>
    <col min="19" max="19" width="9.140625" style="1" customWidth="1"/>
    <col min="20" max="16384" width="9.140625" style="1"/>
  </cols>
  <sheetData>
    <row r="3" spans="2:12" ht="18.75" x14ac:dyDescent="0.3">
      <c r="B3" s="55" t="s">
        <v>5</v>
      </c>
      <c r="I3" s="5" t="s">
        <v>310</v>
      </c>
      <c r="L3" s="4" t="s">
        <v>309</v>
      </c>
    </row>
    <row r="4" spans="2:12" ht="6.95" customHeight="1" x14ac:dyDescent="0.25">
      <c r="B4" s="49"/>
    </row>
    <row r="5" spans="2:12" x14ac:dyDescent="0.25">
      <c r="B5" s="25" t="s">
        <v>2</v>
      </c>
      <c r="D5" s="213"/>
      <c r="E5" s="214"/>
      <c r="G5" s="48" t="s">
        <v>4</v>
      </c>
      <c r="I5" s="52" t="str">
        <f>IF(L5=0,Testi_CALC!$E$28,Testi_CALC!E29)</f>
        <v>Titolo dell'avventura mancante</v>
      </c>
      <c r="L5" s="53">
        <f>IF(D5&lt;&gt;"",0,1)</f>
        <v>1</v>
      </c>
    </row>
    <row r="6" spans="2:12" x14ac:dyDescent="0.25">
      <c r="B6" s="25" t="s">
        <v>3</v>
      </c>
      <c r="D6" s="213"/>
      <c r="E6" s="214"/>
      <c r="G6" s="48" t="s">
        <v>4</v>
      </c>
      <c r="I6" s="52" t="str">
        <f>IF(L6=0,Testi_CALC!$E$28,Testi_CALC!E30)</f>
        <v>Gruppo organizzatore mancante</v>
      </c>
      <c r="L6" s="53">
        <f>IF(D6&lt;&gt;"",0,1)</f>
        <v>1</v>
      </c>
    </row>
    <row r="7" spans="2:12" x14ac:dyDescent="0.25">
      <c r="B7" s="25" t="s">
        <v>1</v>
      </c>
      <c r="D7" s="213"/>
      <c r="E7" s="214"/>
      <c r="G7" s="48" t="s">
        <v>4</v>
      </c>
      <c r="I7" s="52" t="str">
        <f>IF(L7=0,Testi_CALC!$E$28,Testi_CALC!E31)</f>
        <v>Località del torneo mancante</v>
      </c>
      <c r="L7" s="53">
        <f>IF(D7&lt;&gt;"",0,1)</f>
        <v>1</v>
      </c>
    </row>
    <row r="8" spans="2:12" x14ac:dyDescent="0.25">
      <c r="B8" s="25" t="s">
        <v>0</v>
      </c>
      <c r="D8" s="213"/>
      <c r="E8" s="214"/>
      <c r="G8" s="48" t="s">
        <v>4</v>
      </c>
      <c r="I8" s="52" t="str">
        <f>IF(L8=0,Testi_CALC!$E$28,Testi_CALC!E32)</f>
        <v>Range di date mancante</v>
      </c>
      <c r="L8" s="53">
        <f>IF(D8&lt;&gt;"",0,1)</f>
        <v>1</v>
      </c>
    </row>
    <row r="9" spans="2:12" x14ac:dyDescent="0.25">
      <c r="B9" s="25" t="s">
        <v>69</v>
      </c>
      <c r="D9" s="47"/>
      <c r="E9" s="24"/>
      <c r="G9" s="48" t="s">
        <v>4</v>
      </c>
    </row>
    <row r="10" spans="2:12" x14ac:dyDescent="0.25">
      <c r="I10" s="3"/>
    </row>
    <row r="11" spans="2:12" x14ac:dyDescent="0.25">
      <c r="I11" s="3"/>
    </row>
    <row r="12" spans="2:12" ht="18.75" x14ac:dyDescent="0.3">
      <c r="B12" s="55" t="s">
        <v>6</v>
      </c>
      <c r="I12" s="3"/>
    </row>
    <row r="13" spans="2:12" ht="6.95" customHeight="1" x14ac:dyDescent="0.25">
      <c r="I13" s="3"/>
    </row>
    <row r="14" spans="2:12" x14ac:dyDescent="0.25">
      <c r="B14" s="25" t="s">
        <v>304</v>
      </c>
      <c r="D14" s="215"/>
      <c r="E14" s="215"/>
      <c r="G14" s="48" t="s">
        <v>4</v>
      </c>
      <c r="I14" s="52" t="str">
        <f>IF(L14=0,Testi_CALC!$E$28,Testi_CALC!E33)</f>
        <v>Numero di giocatori minimo illegale o mancante</v>
      </c>
      <c r="L14" s="53">
        <f>IF(AND(D14&lt;&gt;"",D14&gt;=2),0,1)</f>
        <v>1</v>
      </c>
    </row>
    <row r="15" spans="2:12" x14ac:dyDescent="0.25">
      <c r="B15" s="25" t="s">
        <v>305</v>
      </c>
      <c r="D15" s="215"/>
      <c r="E15" s="215"/>
      <c r="G15" s="48" t="s">
        <v>4</v>
      </c>
      <c r="I15" s="52" t="str">
        <f>IF(L15=0,Testi_CALC!$E$28,Testi_CALC!E34)</f>
        <v>Numero di giocatori massimo illegale o mancante</v>
      </c>
      <c r="L15" s="53">
        <f>IF(AND(D15&lt;&gt;"",D15&lt;=6),0,1)</f>
        <v>1</v>
      </c>
    </row>
    <row r="16" spans="2:12" x14ac:dyDescent="0.25">
      <c r="E16" s="24"/>
      <c r="I16" s="52" t="str">
        <f>IF(L16=0,Testi_CALC!$E$28,Testi_CALC!E35)</f>
        <v>OK!</v>
      </c>
      <c r="L16" s="53">
        <f>IF(D14&lt;=D15,0,1)</f>
        <v>0</v>
      </c>
    </row>
    <row r="17" spans="2:18" x14ac:dyDescent="0.25">
      <c r="E17" s="24"/>
      <c r="G17" s="49"/>
    </row>
    <row r="18" spans="2:18" x14ac:dyDescent="0.25">
      <c r="B18" s="25" t="s">
        <v>70</v>
      </c>
      <c r="D18" s="46"/>
      <c r="E18" s="24"/>
      <c r="G18" s="48" t="s">
        <v>4</v>
      </c>
    </row>
    <row r="21" spans="2:18" ht="18.75" x14ac:dyDescent="0.3">
      <c r="B21" s="55" t="s">
        <v>7</v>
      </c>
      <c r="L21" s="4" t="s">
        <v>366</v>
      </c>
      <c r="N21" s="2" t="s">
        <v>326</v>
      </c>
      <c r="P21" s="4" t="s">
        <v>327</v>
      </c>
      <c r="R21" s="4" t="s">
        <v>404</v>
      </c>
    </row>
    <row r="22" spans="2:18" ht="6.95" customHeight="1" x14ac:dyDescent="0.25"/>
    <row r="23" spans="2:18" x14ac:dyDescent="0.25">
      <c r="B23" s="25" t="s">
        <v>8</v>
      </c>
      <c r="D23" s="215"/>
      <c r="E23" s="215"/>
      <c r="G23" s="48" t="s">
        <v>4</v>
      </c>
      <c r="I23" s="52" t="str">
        <f>IF(L23=0,Testi_CALC!$E$28,Testi_CALC!$E$36)</f>
        <v>Compilazione del PG errata</v>
      </c>
      <c r="L23" s="53">
        <f>IF(OR(AND(N23=0,P23=1),AND(N23=1,P23=0),R23=1),1,0)</f>
        <v>1</v>
      </c>
      <c r="N23" s="53">
        <v>0</v>
      </c>
      <c r="P23" s="53">
        <f>IF(D23&lt;&gt;"",0,1)</f>
        <v>1</v>
      </c>
      <c r="R23" s="53">
        <f>IF(AND(D23="",D24&lt;&gt;"",N23=1),1,0)</f>
        <v>0</v>
      </c>
    </row>
    <row r="24" spans="2:18" x14ac:dyDescent="0.25">
      <c r="B24" s="25" t="s">
        <v>379</v>
      </c>
      <c r="D24" s="47"/>
      <c r="G24" s="49"/>
    </row>
    <row r="25" spans="2:18" ht="6.95" customHeight="1" x14ac:dyDescent="0.25"/>
    <row r="26" spans="2:18" x14ac:dyDescent="0.25">
      <c r="B26" s="25" t="s">
        <v>9</v>
      </c>
      <c r="D26" s="215"/>
      <c r="E26" s="215"/>
      <c r="G26" s="49"/>
      <c r="I26" s="52" t="str">
        <f>IF(L26=0,Testi_CALC!$E$28,Testi_CALC!$E$36)</f>
        <v>Compilazione del PG errata</v>
      </c>
      <c r="L26" s="53">
        <f>IF(OR(AND(N26=0,P26=1),AND(N26=1,P26=0),R26=1),1,0)</f>
        <v>1</v>
      </c>
      <c r="N26" s="53">
        <v>0</v>
      </c>
      <c r="P26" s="53">
        <f>IF(D26&lt;&gt;"",0,1)</f>
        <v>1</v>
      </c>
      <c r="R26" s="53">
        <f>IF(AND(D26="",D27&lt;&gt;"",N26=1),1,0)</f>
        <v>0</v>
      </c>
    </row>
    <row r="27" spans="2:18" x14ac:dyDescent="0.25">
      <c r="B27" s="25" t="s">
        <v>380</v>
      </c>
      <c r="D27" s="47"/>
      <c r="G27" s="49"/>
    </row>
    <row r="28" spans="2:18" ht="6.95" customHeight="1" x14ac:dyDescent="0.25"/>
    <row r="29" spans="2:18" x14ac:dyDescent="0.25">
      <c r="B29" s="25" t="s">
        <v>10</v>
      </c>
      <c r="D29" s="215"/>
      <c r="E29" s="215"/>
      <c r="G29" s="49"/>
      <c r="I29" s="52" t="str">
        <f>IF(L29=0,Testi_CALC!$E$28,Testi_CALC!$E$36)</f>
        <v>OK!</v>
      </c>
      <c r="L29" s="53">
        <f>IF(OR(AND(N29=0,P29=1),AND(N29=1,P29=0),R29=1),1,0)</f>
        <v>0</v>
      </c>
      <c r="N29" s="53">
        <f>IF($D$15&gt;=3,0,1)</f>
        <v>1</v>
      </c>
      <c r="P29" s="53">
        <f>IF(D29&lt;&gt;"",0,1)</f>
        <v>1</v>
      </c>
      <c r="R29" s="53">
        <f>IF(AND(D29="",D30&lt;&gt;"",N29=1),1,0)</f>
        <v>0</v>
      </c>
    </row>
    <row r="30" spans="2:18" x14ac:dyDescent="0.25">
      <c r="B30" s="25" t="s">
        <v>381</v>
      </c>
      <c r="D30" s="47"/>
      <c r="G30" s="49"/>
    </row>
    <row r="31" spans="2:18" ht="6.95" customHeight="1" x14ac:dyDescent="0.25"/>
    <row r="32" spans="2:18" x14ac:dyDescent="0.25">
      <c r="B32" s="25" t="s">
        <v>11</v>
      </c>
      <c r="D32" s="215"/>
      <c r="E32" s="215"/>
      <c r="G32" s="49"/>
      <c r="I32" s="52" t="str">
        <f>IF(L32=0,Testi_CALC!$E$28,Testi_CALC!$E$36)</f>
        <v>OK!</v>
      </c>
      <c r="L32" s="53">
        <f>IF(OR(AND(N32=0,P32=1),AND(N32=1,P32=0),R32=1),1,0)</f>
        <v>0</v>
      </c>
      <c r="N32" s="53">
        <f>IF($D$15&gt;=4,0,1)</f>
        <v>1</v>
      </c>
      <c r="P32" s="53">
        <f>IF(D32&lt;&gt;"",0,1)</f>
        <v>1</v>
      </c>
      <c r="R32" s="53">
        <f>IF(AND(D32="",D33&lt;&gt;"",N32=1),1,0)</f>
        <v>0</v>
      </c>
    </row>
    <row r="33" spans="2:18" x14ac:dyDescent="0.25">
      <c r="B33" s="25" t="s">
        <v>382</v>
      </c>
      <c r="D33" s="47"/>
      <c r="G33" s="49"/>
    </row>
    <row r="34" spans="2:18" ht="6.95" customHeight="1" x14ac:dyDescent="0.25"/>
    <row r="35" spans="2:18" x14ac:dyDescent="0.25">
      <c r="B35" s="25" t="s">
        <v>12</v>
      </c>
      <c r="D35" s="213"/>
      <c r="E35" s="214"/>
      <c r="G35" s="49"/>
      <c r="I35" s="52" t="str">
        <f>IF(L35=0,Testi_CALC!$E$28,Testi_CALC!$E$36)</f>
        <v>OK!</v>
      </c>
      <c r="L35" s="53">
        <f>IF(OR(AND(N35=0,P35=1),AND(N35=1,P35=0),R35=1),1,0)</f>
        <v>0</v>
      </c>
      <c r="N35" s="53">
        <f>IF($D$15&gt;=5,0,1)</f>
        <v>1</v>
      </c>
      <c r="P35" s="53">
        <f>IF(D35&lt;&gt;"",0,1)</f>
        <v>1</v>
      </c>
      <c r="R35" s="53">
        <f>IF(AND(D35="",D36&lt;&gt;"",N35=1),1,0)</f>
        <v>0</v>
      </c>
    </row>
    <row r="36" spans="2:18" x14ac:dyDescent="0.25">
      <c r="B36" s="25" t="s">
        <v>383</v>
      </c>
      <c r="D36" s="47"/>
      <c r="G36" s="49"/>
    </row>
    <row r="37" spans="2:18" ht="6.95" customHeight="1" x14ac:dyDescent="0.25"/>
    <row r="38" spans="2:18" x14ac:dyDescent="0.25">
      <c r="B38" s="25" t="s">
        <v>13</v>
      </c>
      <c r="D38" s="213"/>
      <c r="E38" s="214"/>
      <c r="G38" s="49"/>
      <c r="I38" s="52" t="str">
        <f>IF(L38=0,Testi_CALC!$E$28,Testi_CALC!$E$36)</f>
        <v>OK!</v>
      </c>
      <c r="L38" s="53">
        <f>IF(OR(AND(N38=0,P38=1),AND(N38=1,P38=0),R38=1),1,0)</f>
        <v>0</v>
      </c>
      <c r="N38" s="53">
        <f>IF($D$15&gt;=6,0,1)</f>
        <v>1</v>
      </c>
      <c r="P38" s="53">
        <f>IF(D38&lt;&gt;"",0,1)</f>
        <v>1</v>
      </c>
      <c r="R38" s="53">
        <f>IF(AND(D38="",D39&lt;&gt;"",N38=1),1,0)</f>
        <v>0</v>
      </c>
    </row>
    <row r="39" spans="2:18" x14ac:dyDescent="0.25">
      <c r="B39" s="25" t="s">
        <v>384</v>
      </c>
      <c r="D39" s="47"/>
      <c r="G39" s="49"/>
    </row>
    <row r="40" spans="2:18" x14ac:dyDescent="0.25">
      <c r="D40" s="49"/>
      <c r="E40" s="49"/>
      <c r="F40" s="49"/>
      <c r="G40" s="49"/>
    </row>
    <row r="41" spans="2:18" ht="18.75" x14ac:dyDescent="0.3">
      <c r="B41" s="55" t="s">
        <v>307</v>
      </c>
    </row>
    <row r="42" spans="2:18" x14ac:dyDescent="0.25">
      <c r="D42" s="49"/>
      <c r="E42" s="49"/>
      <c r="F42" s="49"/>
      <c r="G42" s="49"/>
    </row>
    <row r="43" spans="2:18" x14ac:dyDescent="0.25">
      <c r="B43" s="147" t="s">
        <v>441</v>
      </c>
      <c r="D43" s="46" t="s">
        <v>68</v>
      </c>
      <c r="G43" s="216" t="s">
        <v>4</v>
      </c>
    </row>
    <row r="44" spans="2:18" x14ac:dyDescent="0.25">
      <c r="B44" s="25" t="s">
        <v>308</v>
      </c>
      <c r="D44" s="51" t="str">
        <f>IF(D43="","X","")</f>
        <v/>
      </c>
      <c r="E44" s="24"/>
      <c r="G44" s="216"/>
    </row>
    <row r="47" spans="2:18" ht="18.75" x14ac:dyDescent="0.3">
      <c r="B47" s="55" t="s">
        <v>14</v>
      </c>
      <c r="C47" s="146" t="s">
        <v>466</v>
      </c>
    </row>
    <row r="49" spans="2:7" x14ac:dyDescent="0.25">
      <c r="B49" s="25" t="s">
        <v>71</v>
      </c>
      <c r="D49" s="46"/>
      <c r="G49" s="48" t="s">
        <v>4</v>
      </c>
    </row>
    <row r="50" spans="2:7" x14ac:dyDescent="0.25">
      <c r="B50" s="25" t="s">
        <v>72</v>
      </c>
      <c r="D50" s="46"/>
      <c r="G50" s="48" t="s">
        <v>4</v>
      </c>
    </row>
    <row r="51" spans="2:7" x14ac:dyDescent="0.25">
      <c r="B51" s="25" t="s">
        <v>73</v>
      </c>
      <c r="D51" s="46"/>
      <c r="G51" s="48" t="s">
        <v>4</v>
      </c>
    </row>
  </sheetData>
  <mergeCells count="13">
    <mergeCell ref="D15:E15"/>
    <mergeCell ref="G43:G44"/>
    <mergeCell ref="D23:E23"/>
    <mergeCell ref="D26:E26"/>
    <mergeCell ref="D29:E29"/>
    <mergeCell ref="D32:E32"/>
    <mergeCell ref="D35:E35"/>
    <mergeCell ref="D38:E38"/>
    <mergeCell ref="D5:E5"/>
    <mergeCell ref="D6:E6"/>
    <mergeCell ref="D7:E7"/>
    <mergeCell ref="D8:E8"/>
    <mergeCell ref="D14:E14"/>
  </mergeCells>
  <conditionalFormatting sqref="I5:I8 I14:I16">
    <cfRule type="expression" dxfId="37" priority="12" stopIfTrue="1">
      <formula>$L5</formula>
    </cfRule>
  </conditionalFormatting>
  <conditionalFormatting sqref="D39 D38:E38">
    <cfRule type="expression" dxfId="36" priority="10" stopIfTrue="1">
      <formula>$N$38</formula>
    </cfRule>
  </conditionalFormatting>
  <conditionalFormatting sqref="D36 D35:E35">
    <cfRule type="expression" dxfId="35" priority="9" stopIfTrue="1">
      <formula>$N$35</formula>
    </cfRule>
  </conditionalFormatting>
  <conditionalFormatting sqref="D33 D32:E32">
    <cfRule type="expression" dxfId="34" priority="8" stopIfTrue="1">
      <formula>$N$32</formula>
    </cfRule>
  </conditionalFormatting>
  <conditionalFormatting sqref="D30 D29:E29">
    <cfRule type="expression" dxfId="33" priority="7" stopIfTrue="1">
      <formula>$N$29</formula>
    </cfRule>
  </conditionalFormatting>
  <conditionalFormatting sqref="I23">
    <cfRule type="expression" dxfId="32" priority="6" stopIfTrue="1">
      <formula>$L23</formula>
    </cfRule>
  </conditionalFormatting>
  <conditionalFormatting sqref="I26">
    <cfRule type="expression" dxfId="31" priority="5" stopIfTrue="1">
      <formula>$L26</formula>
    </cfRule>
  </conditionalFormatting>
  <conditionalFormatting sqref="I29">
    <cfRule type="expression" dxfId="30" priority="4" stopIfTrue="1">
      <formula>$L29</formula>
    </cfRule>
  </conditionalFormatting>
  <conditionalFormatting sqref="I32">
    <cfRule type="expression" dxfId="29" priority="3" stopIfTrue="1">
      <formula>$L32</formula>
    </cfRule>
  </conditionalFormatting>
  <conditionalFormatting sqref="I35">
    <cfRule type="expression" dxfId="28" priority="2" stopIfTrue="1">
      <formula>$L35</formula>
    </cfRule>
  </conditionalFormatting>
  <conditionalFormatting sqref="I38">
    <cfRule type="expression" dxfId="27" priority="1" stopIfTrue="1">
      <formula>$L38</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FFFF"/>
  </sheetPr>
  <dimension ref="B3:T29"/>
  <sheetViews>
    <sheetView zoomScale="75" zoomScaleNormal="75" workbookViewId="0"/>
  </sheetViews>
  <sheetFormatPr defaultRowHeight="15" x14ac:dyDescent="0.25"/>
  <cols>
    <col min="1" max="1" width="3.42578125" style="25" customWidth="1"/>
    <col min="2" max="2" width="26" style="25" customWidth="1"/>
    <col min="3" max="3" width="3.85546875" style="25" customWidth="1"/>
    <col min="4" max="4" width="11" style="25" customWidth="1"/>
    <col min="5" max="5" width="9.140625" style="25"/>
    <col min="6" max="6" width="12" style="25" customWidth="1"/>
    <col min="7" max="7" width="10.5703125" style="25" customWidth="1"/>
    <col min="8" max="8" width="11.140625" style="25" customWidth="1"/>
    <col min="9" max="9" width="11.28515625" style="25" customWidth="1"/>
    <col min="10" max="10" width="11.85546875" style="25" customWidth="1"/>
    <col min="11" max="11" width="45.28515625" style="25" bestFit="1" customWidth="1"/>
    <col min="12" max="12" width="9.140625" style="25"/>
    <col min="13" max="15" width="10.7109375" style="25" customWidth="1"/>
    <col min="16" max="16" width="9.140625" style="25"/>
    <col min="17" max="21" width="9.140625" style="25" customWidth="1"/>
    <col min="22" max="16384" width="9.140625" style="25"/>
  </cols>
  <sheetData>
    <row r="3" spans="2:20" ht="18.75" x14ac:dyDescent="0.3">
      <c r="B3" s="55" t="s">
        <v>334</v>
      </c>
      <c r="C3" s="55"/>
      <c r="F3" s="48" t="s">
        <v>4</v>
      </c>
      <c r="G3" s="49"/>
      <c r="H3" s="49"/>
      <c r="I3" s="49"/>
      <c r="J3" s="49"/>
      <c r="M3" s="49"/>
    </row>
    <row r="4" spans="2:20" ht="6.95" customHeight="1" x14ac:dyDescent="0.25"/>
    <row r="5" spans="2:20" x14ac:dyDescent="0.25">
      <c r="D5" s="56" t="s">
        <v>15</v>
      </c>
      <c r="E5" s="56" t="s">
        <v>16</v>
      </c>
      <c r="K5" s="56" t="s">
        <v>310</v>
      </c>
      <c r="R5" s="57" t="s">
        <v>330</v>
      </c>
      <c r="T5" s="57" t="s">
        <v>329</v>
      </c>
    </row>
    <row r="6" spans="2:20" ht="5.0999999999999996" customHeight="1" x14ac:dyDescent="0.25">
      <c r="D6" s="58"/>
      <c r="E6" s="58"/>
    </row>
    <row r="7" spans="2:20" x14ac:dyDescent="0.25">
      <c r="B7" s="59" t="str">
        <f>IF(ISBLANK(Generalità_ORG!$D$23),Testi_CALC!$E$5,Generalità_ORG!$D$23)</f>
        <v>(PG non utilizzato)</v>
      </c>
      <c r="D7" s="46"/>
      <c r="E7" s="51">
        <f>100 - D7</f>
        <v>100</v>
      </c>
      <c r="K7" s="60" t="str">
        <f>IF(R7=0,Testi_CALC!$E$28,Testi_CALC!$E$37)</f>
        <v>OK!</v>
      </c>
      <c r="R7" s="53">
        <f t="shared" ref="R7:R12" si="0">IF(T7=1,0,IF(OR(D7&gt;100,D7&lt;0,D7=""),1,0))</f>
        <v>0</v>
      </c>
      <c r="T7" s="53">
        <f>IF(Generalità_ORG!D23&lt;&gt;"",0,1)</f>
        <v>1</v>
      </c>
    </row>
    <row r="8" spans="2:20" x14ac:dyDescent="0.25">
      <c r="B8" s="59" t="str">
        <f>IF(ISBLANK(Generalità_ORG!$D$26),Testi_CALC!$E$5,Generalità_ORG!$D$26)</f>
        <v>(PG non utilizzato)</v>
      </c>
      <c r="D8" s="46"/>
      <c r="E8" s="51">
        <f>100 - D8</f>
        <v>100</v>
      </c>
      <c r="K8" s="60" t="str">
        <f>IF(R8=0,Testi_CALC!$E$28,Testi_CALC!$E$37)</f>
        <v>OK!</v>
      </c>
      <c r="R8" s="53">
        <f t="shared" si="0"/>
        <v>0</v>
      </c>
      <c r="T8" s="53">
        <f>IF(Generalità_ORG!D26&lt;&gt;"",0,1)</f>
        <v>1</v>
      </c>
    </row>
    <row r="9" spans="2:20" x14ac:dyDescent="0.25">
      <c r="B9" s="59" t="str">
        <f>IF(ISBLANK(Generalità_ORG!$D$29),Testi_CALC!$E$5,Generalità_ORG!$D$29)</f>
        <v>(PG non utilizzato)</v>
      </c>
      <c r="D9" s="46"/>
      <c r="E9" s="51">
        <f>100 - D9</f>
        <v>100</v>
      </c>
      <c r="K9" s="60" t="str">
        <f>IF(R9=0,Testi_CALC!$E$28,Testi_CALC!$E$37)</f>
        <v>OK!</v>
      </c>
      <c r="R9" s="53">
        <f t="shared" si="0"/>
        <v>0</v>
      </c>
      <c r="T9" s="53">
        <f>IF(Generalità_ORG!D29&lt;&gt;"",0,1)</f>
        <v>1</v>
      </c>
    </row>
    <row r="10" spans="2:20" x14ac:dyDescent="0.25">
      <c r="B10" s="59" t="str">
        <f>IF(ISBLANK(Generalità_ORG!$D$32),Testi_CALC!$E$5,Generalità_ORG!$D$32)</f>
        <v>(PG non utilizzato)</v>
      </c>
      <c r="D10" s="46"/>
      <c r="E10" s="51">
        <f>100 - D10</f>
        <v>100</v>
      </c>
      <c r="K10" s="60" t="str">
        <f>IF(R10=0,Testi_CALC!$E$28,Testi_CALC!$E$37)</f>
        <v>OK!</v>
      </c>
      <c r="R10" s="53">
        <f t="shared" si="0"/>
        <v>0</v>
      </c>
      <c r="T10" s="53">
        <f>IF(Generalità_ORG!D32&lt;&gt;"",0,1)</f>
        <v>1</v>
      </c>
    </row>
    <row r="11" spans="2:20" x14ac:dyDescent="0.25">
      <c r="B11" s="59" t="str">
        <f>IF(ISBLANK(Generalità_ORG!$D$35),Testi_CALC!$E$5,Generalità_ORG!$D$35)</f>
        <v>(PG non utilizzato)</v>
      </c>
      <c r="D11" s="46"/>
      <c r="E11" s="51">
        <f>100 - D11</f>
        <v>100</v>
      </c>
      <c r="K11" s="60" t="str">
        <f>IF(R11=0,Testi_CALC!$E$28,Testi_CALC!$E$37)</f>
        <v>OK!</v>
      </c>
      <c r="R11" s="53">
        <f t="shared" si="0"/>
        <v>0</v>
      </c>
      <c r="T11" s="53">
        <f>IF(Generalità_ORG!D35&lt;&gt;"",0,1)</f>
        <v>1</v>
      </c>
    </row>
    <row r="12" spans="2:20" x14ac:dyDescent="0.25">
      <c r="B12" s="59" t="str">
        <f>IF(ISBLANK(Generalità_ORG!$D$38),Testi_CALC!$E$5,Generalità_ORG!$D$38)</f>
        <v>(PG non utilizzato)</v>
      </c>
      <c r="D12" s="46"/>
      <c r="E12" s="51"/>
      <c r="K12" s="60" t="str">
        <f>IF(R12=0,Testi_CALC!$E$28,Testi_CALC!$E$37)</f>
        <v>OK!</v>
      </c>
      <c r="R12" s="53">
        <f t="shared" si="0"/>
        <v>0</v>
      </c>
      <c r="T12" s="53">
        <f>IF(Generalità_ORG!D38&lt;&gt;"",0,1)</f>
        <v>1</v>
      </c>
    </row>
    <row r="14" spans="2:20" ht="18.75" x14ac:dyDescent="0.3">
      <c r="B14" s="55" t="s">
        <v>17</v>
      </c>
      <c r="F14" s="48" t="s">
        <v>4</v>
      </c>
      <c r="G14" s="49"/>
      <c r="H14" s="49"/>
      <c r="I14" s="49"/>
      <c r="J14" s="49"/>
    </row>
    <row r="15" spans="2:20" ht="5.0999999999999996" customHeight="1" x14ac:dyDescent="0.25"/>
    <row r="16" spans="2:20" x14ac:dyDescent="0.25">
      <c r="D16" s="56" t="s">
        <v>333</v>
      </c>
      <c r="E16" s="56" t="s">
        <v>18</v>
      </c>
      <c r="G16" s="56" t="s">
        <v>188</v>
      </c>
      <c r="H16" s="56" t="s">
        <v>189</v>
      </c>
      <c r="I16" s="56" t="s">
        <v>190</v>
      </c>
      <c r="T16" s="58" t="s">
        <v>329</v>
      </c>
    </row>
    <row r="17" spans="2:20" ht="5.0999999999999996" customHeight="1" x14ac:dyDescent="0.25">
      <c r="D17" s="58"/>
      <c r="E17" s="58"/>
      <c r="G17" s="58"/>
      <c r="H17" s="58"/>
      <c r="I17" s="58"/>
    </row>
    <row r="18" spans="2:20" x14ac:dyDescent="0.25">
      <c r="B18" s="59" t="str">
        <f>IF(ISBLANK(Generalità_ORG!$D$23),Testi_CALC!$E$5,Generalità_ORG!$D$23)</f>
        <v>(PG non utilizzato)</v>
      </c>
      <c r="D18" s="46"/>
      <c r="E18" s="51">
        <f>100 - D18</f>
        <v>100</v>
      </c>
      <c r="G18" s="54">
        <f>D7/100*D18/100</f>
        <v>0</v>
      </c>
      <c r="H18" s="54">
        <f>E7/100*D18/100</f>
        <v>0</v>
      </c>
      <c r="I18" s="54">
        <f>E18/100</f>
        <v>1</v>
      </c>
      <c r="K18" s="60" t="str">
        <f>IF(R18=0,Testi_CALC!$E$28,Testi_CALC!$E$38)</f>
        <v>OK!</v>
      </c>
      <c r="R18" s="53">
        <f t="shared" ref="R18:R23" si="1">IF(T18=1,0,IF(OR(D18&gt;100,D18&lt;0,D18=""),1,0))</f>
        <v>0</v>
      </c>
      <c r="T18" s="53">
        <f t="shared" ref="T18:T23" si="2">T7</f>
        <v>1</v>
      </c>
    </row>
    <row r="19" spans="2:20" x14ac:dyDescent="0.25">
      <c r="B19" s="59" t="str">
        <f>IF(ISBLANK(Generalità_ORG!$D$26),Testi_CALC!$E$5,Generalità_ORG!$D$26)</f>
        <v>(PG non utilizzato)</v>
      </c>
      <c r="D19" s="46"/>
      <c r="E19" s="51">
        <f>100 - D19</f>
        <v>100</v>
      </c>
      <c r="G19" s="54">
        <f>D8/100*D19/100</f>
        <v>0</v>
      </c>
      <c r="H19" s="54">
        <f>E8/100*D19/100</f>
        <v>0</v>
      </c>
      <c r="I19" s="54">
        <f>E19/100</f>
        <v>1</v>
      </c>
      <c r="K19" s="60" t="str">
        <f>IF(R19=0,Testi_CALC!$E$28,Testi_CALC!$E$38)</f>
        <v>OK!</v>
      </c>
      <c r="R19" s="53">
        <f t="shared" si="1"/>
        <v>0</v>
      </c>
      <c r="T19" s="53">
        <f t="shared" si="2"/>
        <v>1</v>
      </c>
    </row>
    <row r="20" spans="2:20" x14ac:dyDescent="0.25">
      <c r="B20" s="59" t="str">
        <f>IF(ISBLANK(Generalità_ORG!$D$29),Testi_CALC!$E$5,Generalità_ORG!$D$29)</f>
        <v>(PG non utilizzato)</v>
      </c>
      <c r="D20" s="46"/>
      <c r="E20" s="51">
        <f>100 - D20</f>
        <v>100</v>
      </c>
      <c r="G20" s="54">
        <f>D9/100*D20/100</f>
        <v>0</v>
      </c>
      <c r="H20" s="54">
        <f>E9/100*D20/100</f>
        <v>0</v>
      </c>
      <c r="I20" s="54">
        <f>E20/100</f>
        <v>1</v>
      </c>
      <c r="K20" s="60" t="str">
        <f>IF(R20=0,Testi_CALC!$E$28,Testi_CALC!$E$38)</f>
        <v>OK!</v>
      </c>
      <c r="R20" s="53">
        <f t="shared" si="1"/>
        <v>0</v>
      </c>
      <c r="T20" s="53">
        <f t="shared" si="2"/>
        <v>1</v>
      </c>
    </row>
    <row r="21" spans="2:20" x14ac:dyDescent="0.25">
      <c r="B21" s="59" t="str">
        <f>IF(ISBLANK(Generalità_ORG!$D$32),Testi_CALC!$E$5,Generalità_ORG!$D$32)</f>
        <v>(PG non utilizzato)</v>
      </c>
      <c r="D21" s="46"/>
      <c r="E21" s="51">
        <f>100 - D21</f>
        <v>100</v>
      </c>
      <c r="G21" s="54">
        <f>D10/100*D21/100</f>
        <v>0</v>
      </c>
      <c r="H21" s="54">
        <f>E10/100*D21/100</f>
        <v>0</v>
      </c>
      <c r="I21" s="54">
        <f>E21/100</f>
        <v>1</v>
      </c>
      <c r="K21" s="60" t="str">
        <f>IF(R21=0,Testi_CALC!$E$28,Testi_CALC!$E$38)</f>
        <v>OK!</v>
      </c>
      <c r="R21" s="53">
        <f t="shared" si="1"/>
        <v>0</v>
      </c>
      <c r="T21" s="53">
        <f t="shared" si="2"/>
        <v>1</v>
      </c>
    </row>
    <row r="22" spans="2:20" x14ac:dyDescent="0.25">
      <c r="B22" s="59" t="str">
        <f>IF(ISBLANK(Generalità_ORG!$D$35),Testi_CALC!$E$5,Generalità_ORG!$D$35)</f>
        <v>(PG non utilizzato)</v>
      </c>
      <c r="D22" s="46"/>
      <c r="E22" s="51">
        <f>100 - D22</f>
        <v>100</v>
      </c>
      <c r="G22" s="54">
        <f>D11/100*D22/100</f>
        <v>0</v>
      </c>
      <c r="H22" s="54">
        <f>E11/100*D22/100</f>
        <v>0</v>
      </c>
      <c r="I22" s="54">
        <f>E22/100</f>
        <v>1</v>
      </c>
      <c r="K22" s="60" t="str">
        <f>IF(R22=0,Testi_CALC!$E$28,Testi_CALC!$E$38)</f>
        <v>OK!</v>
      </c>
      <c r="R22" s="53">
        <f t="shared" si="1"/>
        <v>0</v>
      </c>
      <c r="T22" s="53">
        <f t="shared" si="2"/>
        <v>1</v>
      </c>
    </row>
    <row r="23" spans="2:20" x14ac:dyDescent="0.25">
      <c r="B23" s="59" t="str">
        <f>IF(ISBLANK(Generalità_ORG!$D$38),Testi_CALC!$E$5,Generalità_ORG!$D$38)</f>
        <v>(PG non utilizzato)</v>
      </c>
      <c r="D23" s="46"/>
      <c r="E23" s="51"/>
      <c r="K23" s="60" t="str">
        <f>IF(R23=0,Testi_CALC!$E$28,Testi_CALC!$E$38)</f>
        <v>OK!</v>
      </c>
      <c r="R23" s="53">
        <f t="shared" si="1"/>
        <v>0</v>
      </c>
      <c r="T23" s="53">
        <f t="shared" si="2"/>
        <v>1</v>
      </c>
    </row>
    <row r="25" spans="2:20" ht="18.75" x14ac:dyDescent="0.3">
      <c r="B25" s="55" t="s">
        <v>19</v>
      </c>
      <c r="F25" s="48" t="s">
        <v>4</v>
      </c>
      <c r="G25" s="49"/>
      <c r="H25" s="49"/>
      <c r="I25" s="49"/>
      <c r="J25" s="49"/>
    </row>
    <row r="26" spans="2:20" ht="5.0999999999999996" customHeight="1" x14ac:dyDescent="0.25"/>
    <row r="27" spans="2:20" x14ac:dyDescent="0.25">
      <c r="D27" s="56" t="s">
        <v>335</v>
      </c>
      <c r="E27" s="56" t="s">
        <v>18</v>
      </c>
    </row>
    <row r="28" spans="2:20" ht="5.0999999999999996" customHeight="1" x14ac:dyDescent="0.25">
      <c r="D28" s="58"/>
      <c r="E28" s="58"/>
    </row>
    <row r="29" spans="2:20" x14ac:dyDescent="0.25">
      <c r="B29" s="59" t="s">
        <v>20</v>
      </c>
      <c r="D29" s="46"/>
      <c r="E29" s="51">
        <f>100 - D29</f>
        <v>100</v>
      </c>
      <c r="K29" s="60" t="str">
        <f>IF(R29=0,Testi_CALC!$E$28,Testi_CALC!$E$39)</f>
        <v>La VGP media deve essere compresa tra 0 e 100</v>
      </c>
      <c r="R29" s="53">
        <f>IF(T29=1,0,IF(OR(D29&gt;100,D29&lt;0,D29=""),1,0))</f>
        <v>1</v>
      </c>
      <c r="T29" s="53">
        <v>0</v>
      </c>
    </row>
  </sheetData>
  <conditionalFormatting sqref="D18:E23 G18:I22 D7:E12">
    <cfRule type="expression" dxfId="26" priority="4" stopIfTrue="1">
      <formula>$T7</formula>
    </cfRule>
  </conditionalFormatting>
  <conditionalFormatting sqref="K7:K12">
    <cfRule type="expression" dxfId="25" priority="3" stopIfTrue="1">
      <formula>$R7</formula>
    </cfRule>
  </conditionalFormatting>
  <conditionalFormatting sqref="K18:K23">
    <cfRule type="expression" dxfId="24" priority="2" stopIfTrue="1">
      <formula>$R18</formula>
    </cfRule>
  </conditionalFormatting>
  <conditionalFormatting sqref="K29">
    <cfRule type="expression" dxfId="23" priority="1" stopIfTrue="1">
      <formula>$R29</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FFFF"/>
  </sheetPr>
  <dimension ref="A2:AR40"/>
  <sheetViews>
    <sheetView zoomScale="75" zoomScaleNormal="75" workbookViewId="0"/>
  </sheetViews>
  <sheetFormatPr defaultRowHeight="15" x14ac:dyDescent="0.25"/>
  <cols>
    <col min="1" max="1" width="3.5703125" style="25" customWidth="1"/>
    <col min="2" max="3" width="3.7109375" style="25" customWidth="1"/>
    <col min="4" max="4" width="25.140625" style="25" customWidth="1"/>
    <col min="5" max="5" width="2.28515625" style="25" customWidth="1"/>
    <col min="6" max="8" width="5.7109375" style="25" customWidth="1"/>
    <col min="9" max="9" width="2.7109375" style="25" customWidth="1"/>
    <col min="10" max="10" width="10.28515625" style="25" customWidth="1"/>
    <col min="11" max="11" width="2.140625" style="25" customWidth="1"/>
    <col min="12" max="12" width="6.85546875" style="25" customWidth="1"/>
    <col min="13" max="13" width="1.85546875" style="25" hidden="1" customWidth="1"/>
    <col min="14" max="14" width="1.85546875" style="25" customWidth="1"/>
    <col min="15" max="23" width="5.7109375" style="25" customWidth="1"/>
    <col min="24" max="24" width="5.140625" style="25" customWidth="1"/>
    <col min="25" max="25" width="1.140625" style="25" customWidth="1"/>
    <col min="26" max="35" width="9.140625" style="25"/>
    <col min="36" max="37" width="9.140625" style="1"/>
    <col min="38" max="38" width="9.140625" style="1" customWidth="1"/>
    <col min="39" max="44" width="9.140625" style="1" hidden="1" customWidth="1"/>
    <col min="45" max="16384" width="9.140625" style="1"/>
  </cols>
  <sheetData>
    <row r="2" spans="2:44" ht="18.75" x14ac:dyDescent="0.3">
      <c r="B2" s="55" t="s">
        <v>67</v>
      </c>
      <c r="K2" s="221" t="s">
        <v>4</v>
      </c>
      <c r="L2" s="221"/>
      <c r="M2" s="221"/>
      <c r="N2" s="221"/>
      <c r="O2" s="221"/>
    </row>
    <row r="4" spans="2:44" x14ac:dyDescent="0.25">
      <c r="F4" s="221" t="s">
        <v>4</v>
      </c>
      <c r="G4" s="221"/>
      <c r="H4" s="221"/>
      <c r="J4" s="66" t="s">
        <v>55</v>
      </c>
      <c r="K4" s="49"/>
      <c r="L4" s="66" t="s">
        <v>55</v>
      </c>
      <c r="M4" s="49"/>
      <c r="N4" s="49"/>
      <c r="P4" s="48"/>
      <c r="Q4" s="48"/>
      <c r="R4" s="221" t="s">
        <v>4</v>
      </c>
      <c r="S4" s="221"/>
      <c r="T4" s="221"/>
      <c r="U4" s="48"/>
      <c r="V4" s="48"/>
      <c r="W4" s="48"/>
      <c r="AA4" s="48"/>
      <c r="AB4" s="48"/>
      <c r="AC4" s="221" t="s">
        <v>4</v>
      </c>
      <c r="AD4" s="221"/>
      <c r="AE4" s="48"/>
      <c r="AF4" s="48"/>
      <c r="AG4" s="48"/>
      <c r="AH4" s="48"/>
    </row>
    <row r="5" spans="2:44" ht="15.75" x14ac:dyDescent="0.25">
      <c r="B5" s="61" t="s">
        <v>442</v>
      </c>
      <c r="F5" s="220" t="s">
        <v>53</v>
      </c>
      <c r="G5" s="220"/>
      <c r="H5" s="220"/>
      <c r="J5" s="222" t="s">
        <v>56</v>
      </c>
      <c r="L5" s="222" t="s">
        <v>52</v>
      </c>
      <c r="O5" s="220" t="s">
        <v>54</v>
      </c>
      <c r="P5" s="220"/>
      <c r="Q5" s="220"/>
      <c r="R5" s="220"/>
      <c r="S5" s="220"/>
      <c r="T5" s="220"/>
      <c r="U5" s="220"/>
      <c r="V5" s="220"/>
      <c r="W5" s="220"/>
      <c r="Z5" s="220" t="s">
        <v>66</v>
      </c>
      <c r="AA5" s="220"/>
      <c r="AB5" s="220"/>
      <c r="AC5" s="220"/>
      <c r="AD5" s="220"/>
      <c r="AE5" s="220"/>
      <c r="AF5" s="220"/>
      <c r="AG5" s="220"/>
      <c r="AH5" s="220"/>
    </row>
    <row r="6" spans="2:44" x14ac:dyDescent="0.25">
      <c r="F6" s="56" t="s">
        <v>40</v>
      </c>
      <c r="G6" s="56" t="s">
        <v>41</v>
      </c>
      <c r="H6" s="56" t="s">
        <v>42</v>
      </c>
      <c r="J6" s="222"/>
      <c r="L6" s="222"/>
      <c r="O6" s="49" t="s">
        <v>43</v>
      </c>
      <c r="P6" s="49" t="s">
        <v>44</v>
      </c>
      <c r="Q6" s="49" t="s">
        <v>45</v>
      </c>
      <c r="R6" s="49" t="s">
        <v>46</v>
      </c>
      <c r="S6" s="49" t="s">
        <v>47</v>
      </c>
      <c r="T6" s="49" t="s">
        <v>48</v>
      </c>
      <c r="U6" s="49" t="s">
        <v>49</v>
      </c>
      <c r="V6" s="49" t="s">
        <v>50</v>
      </c>
      <c r="W6" s="49" t="s">
        <v>51</v>
      </c>
      <c r="Z6" s="56" t="s">
        <v>57</v>
      </c>
      <c r="AA6" s="56" t="s">
        <v>58</v>
      </c>
      <c r="AB6" s="56" t="s">
        <v>59</v>
      </c>
      <c r="AC6" s="56" t="s">
        <v>60</v>
      </c>
      <c r="AD6" s="56" t="s">
        <v>61</v>
      </c>
      <c r="AE6" s="56" t="s">
        <v>62</v>
      </c>
      <c r="AF6" s="56" t="s">
        <v>63</v>
      </c>
      <c r="AG6" s="56" t="s">
        <v>64</v>
      </c>
      <c r="AH6" s="56" t="s">
        <v>65</v>
      </c>
    </row>
    <row r="7" spans="2:44" ht="5.0999999999999996" customHeight="1" x14ac:dyDescent="0.25"/>
    <row r="8" spans="2:44" ht="15" customHeight="1" x14ac:dyDescent="0.25">
      <c r="B8" s="62" t="s">
        <v>24</v>
      </c>
      <c r="F8" s="46">
        <v>-50</v>
      </c>
      <c r="G8" s="58"/>
      <c r="H8" s="58"/>
    </row>
    <row r="9" spans="2:44" ht="15" customHeight="1" x14ac:dyDescent="0.25">
      <c r="C9" s="25" t="s">
        <v>25</v>
      </c>
      <c r="F9" s="58"/>
      <c r="G9" s="46">
        <v>70</v>
      </c>
      <c r="H9" s="58"/>
      <c r="J9" s="54">
        <f>(F8/100)*(G9/100)</f>
        <v>-0.35</v>
      </c>
      <c r="L9" s="50">
        <f>COUNT(O9:W9)</f>
        <v>4</v>
      </c>
      <c r="O9" s="46">
        <v>0</v>
      </c>
      <c r="P9" s="46">
        <v>5</v>
      </c>
      <c r="Q9" s="46">
        <v>20</v>
      </c>
      <c r="R9" s="46">
        <v>100</v>
      </c>
      <c r="Z9" s="67">
        <f>($J9*100)*(O9/100)</f>
        <v>0</v>
      </c>
      <c r="AA9" s="67">
        <f t="shared" ref="AA9:AC10" si="0">($J9*100)*(P9/100)</f>
        <v>-1.75</v>
      </c>
      <c r="AB9" s="67">
        <f t="shared" si="0"/>
        <v>-7</v>
      </c>
      <c r="AC9" s="67">
        <f t="shared" si="0"/>
        <v>-35</v>
      </c>
      <c r="AN9" s="53">
        <f>MAX(O9:W9)</f>
        <v>100</v>
      </c>
      <c r="AO9" s="53">
        <f>MIN(O9:W9)</f>
        <v>0</v>
      </c>
      <c r="AQ9" s="53">
        <f>IF(Generalità_ORG!D49&lt;&gt;"",0,1)</f>
        <v>1</v>
      </c>
      <c r="AR9" s="1" t="s">
        <v>341</v>
      </c>
    </row>
    <row r="10" spans="2:44" ht="15" customHeight="1" x14ac:dyDescent="0.25">
      <c r="C10" s="25" t="s">
        <v>26</v>
      </c>
      <c r="F10" s="58"/>
      <c r="G10" s="46">
        <v>20</v>
      </c>
      <c r="H10" s="58"/>
      <c r="J10" s="54">
        <f>(F8/100)*(G10/100)</f>
        <v>-0.1</v>
      </c>
      <c r="L10" s="50">
        <f>COUNT(O10:W10)</f>
        <v>3</v>
      </c>
      <c r="O10" s="46">
        <v>0</v>
      </c>
      <c r="P10" s="46">
        <v>50</v>
      </c>
      <c r="Q10" s="46">
        <v>100</v>
      </c>
      <c r="Z10" s="67">
        <f>($J10*100)*(O10/100)</f>
        <v>0</v>
      </c>
      <c r="AA10" s="67">
        <f t="shared" si="0"/>
        <v>-5</v>
      </c>
      <c r="AB10" s="67">
        <f t="shared" si="0"/>
        <v>-10</v>
      </c>
      <c r="AN10" s="53">
        <f>MAX(O10:W10)</f>
        <v>100</v>
      </c>
      <c r="AO10" s="53">
        <f>MIN(O10:W10)</f>
        <v>0</v>
      </c>
      <c r="AQ10" s="53">
        <f>IF(Generalità_ORG!D50&lt;&gt;"",0,1)</f>
        <v>1</v>
      </c>
      <c r="AR10" s="1" t="s">
        <v>340</v>
      </c>
    </row>
    <row r="11" spans="2:44" ht="15" customHeight="1" x14ac:dyDescent="0.25">
      <c r="C11" s="25" t="s">
        <v>27</v>
      </c>
      <c r="F11" s="58"/>
      <c r="G11" s="46">
        <v>10</v>
      </c>
      <c r="H11" s="58"/>
      <c r="J11" s="54">
        <f>(F8/100)*(G11/100)</f>
        <v>-0.05</v>
      </c>
      <c r="L11" s="50">
        <f>COUNT(O11:W11)</f>
        <v>2</v>
      </c>
      <c r="O11" s="46">
        <v>0</v>
      </c>
      <c r="P11" s="46">
        <v>100</v>
      </c>
      <c r="Z11" s="67">
        <f>($J11*100)*(O11/100)</f>
        <v>0</v>
      </c>
      <c r="AA11" s="67">
        <f>($J11*100)*(P11/100)</f>
        <v>-5</v>
      </c>
      <c r="AN11" s="53">
        <f>MAX(O11:W11)</f>
        <v>100</v>
      </c>
      <c r="AO11" s="53">
        <f>MIN(O11:W11)</f>
        <v>0</v>
      </c>
    </row>
    <row r="12" spans="2:44" ht="5.0999999999999996" customHeight="1" x14ac:dyDescent="0.25">
      <c r="F12" s="58"/>
      <c r="G12" s="58"/>
      <c r="H12" s="58"/>
    </row>
    <row r="13" spans="2:44" ht="15" customHeight="1" x14ac:dyDescent="0.25">
      <c r="B13" s="62" t="s">
        <v>28</v>
      </c>
      <c r="F13" s="46">
        <v>65</v>
      </c>
      <c r="G13" s="58"/>
      <c r="H13" s="58"/>
    </row>
    <row r="14" spans="2:44" ht="15" customHeight="1" x14ac:dyDescent="0.25">
      <c r="C14" s="25" t="s">
        <v>29</v>
      </c>
      <c r="F14" s="58"/>
      <c r="G14" s="46">
        <v>60</v>
      </c>
      <c r="H14" s="58"/>
    </row>
    <row r="15" spans="2:44" ht="15" customHeight="1" x14ac:dyDescent="0.25">
      <c r="D15" s="25" t="s">
        <v>30</v>
      </c>
      <c r="F15" s="58"/>
      <c r="G15" s="58"/>
      <c r="H15" s="46">
        <v>35</v>
      </c>
      <c r="J15" s="54">
        <f>(F13/100)*(G14/100)*(H15/100)</f>
        <v>0.13649999999999998</v>
      </c>
      <c r="L15" s="50">
        <f>COUNT(O15:W15)</f>
        <v>7</v>
      </c>
      <c r="O15" s="46">
        <v>100</v>
      </c>
      <c r="P15" s="46">
        <v>70</v>
      </c>
      <c r="Q15" s="46">
        <v>50</v>
      </c>
      <c r="R15" s="46">
        <v>30</v>
      </c>
      <c r="S15" s="46">
        <v>10</v>
      </c>
      <c r="T15" s="46">
        <v>5</v>
      </c>
      <c r="U15" s="46">
        <v>0</v>
      </c>
      <c r="Z15" s="67">
        <f>($J15*100)*(O15/100)</f>
        <v>13.649999999999999</v>
      </c>
      <c r="AA15" s="67">
        <f t="shared" ref="AA15:AF16" si="1">($J15*100)*(P15/100)</f>
        <v>9.5549999999999979</v>
      </c>
      <c r="AB15" s="67">
        <f t="shared" si="1"/>
        <v>6.8249999999999993</v>
      </c>
      <c r="AC15" s="67">
        <f t="shared" si="1"/>
        <v>4.0949999999999998</v>
      </c>
      <c r="AD15" s="67">
        <f t="shared" si="1"/>
        <v>1.365</v>
      </c>
      <c r="AE15" s="67">
        <f t="shared" si="1"/>
        <v>0.6825</v>
      </c>
      <c r="AF15" s="67">
        <f t="shared" si="1"/>
        <v>0</v>
      </c>
      <c r="AN15" s="53">
        <f>MAX(O15:W15)</f>
        <v>100</v>
      </c>
      <c r="AO15" s="53">
        <f t="shared" ref="AO15:AO23" si="2">MIN(O15:W15)</f>
        <v>0</v>
      </c>
    </row>
    <row r="16" spans="2:44" ht="15" customHeight="1" x14ac:dyDescent="0.25">
      <c r="D16" s="25" t="s">
        <v>31</v>
      </c>
      <c r="F16" s="58"/>
      <c r="G16" s="58"/>
      <c r="H16" s="46">
        <v>65</v>
      </c>
      <c r="J16" s="54">
        <f>(F13/100)*(G14/100)*(H16/100)</f>
        <v>0.2535</v>
      </c>
      <c r="L16" s="50">
        <f>COUNT(O16:W16)</f>
        <v>9</v>
      </c>
      <c r="O16" s="46">
        <v>100</v>
      </c>
      <c r="P16" s="46">
        <v>70</v>
      </c>
      <c r="Q16" s="46">
        <v>50</v>
      </c>
      <c r="R16" s="46">
        <v>40</v>
      </c>
      <c r="S16" s="46">
        <v>30</v>
      </c>
      <c r="T16" s="46">
        <v>20</v>
      </c>
      <c r="U16" s="46">
        <v>10</v>
      </c>
      <c r="V16" s="46">
        <v>5</v>
      </c>
      <c r="W16" s="46">
        <v>0</v>
      </c>
      <c r="Z16" s="67">
        <f>($J16*100)*(O16/100)</f>
        <v>25.35</v>
      </c>
      <c r="AA16" s="67">
        <f t="shared" si="1"/>
        <v>17.745000000000001</v>
      </c>
      <c r="AB16" s="67">
        <f t="shared" si="1"/>
        <v>12.675000000000001</v>
      </c>
      <c r="AC16" s="67">
        <f t="shared" si="1"/>
        <v>10.14</v>
      </c>
      <c r="AD16" s="67">
        <f t="shared" si="1"/>
        <v>7.6050000000000004</v>
      </c>
      <c r="AE16" s="67">
        <f t="shared" si="1"/>
        <v>5.07</v>
      </c>
      <c r="AF16" s="67">
        <f t="shared" si="1"/>
        <v>2.5350000000000001</v>
      </c>
      <c r="AG16" s="67">
        <f>($J16*100)*(V16/100)</f>
        <v>1.2675000000000001</v>
      </c>
      <c r="AH16" s="67">
        <f>($J16*100)*(W16/100)</f>
        <v>0</v>
      </c>
      <c r="AN16" s="53">
        <f>MAX(O16:W16)</f>
        <v>100</v>
      </c>
      <c r="AO16" s="53">
        <f t="shared" si="2"/>
        <v>0</v>
      </c>
    </row>
    <row r="17" spans="2:41" ht="15" customHeight="1" x14ac:dyDescent="0.25">
      <c r="C17" s="25" t="s">
        <v>32</v>
      </c>
      <c r="F17" s="58"/>
      <c r="G17" s="46">
        <v>40</v>
      </c>
      <c r="H17" s="58"/>
    </row>
    <row r="18" spans="2:41" ht="15" customHeight="1" x14ac:dyDescent="0.25">
      <c r="D18" s="25" t="s">
        <v>33</v>
      </c>
      <c r="F18" s="58"/>
      <c r="G18" s="58"/>
      <c r="H18" s="46">
        <v>50</v>
      </c>
      <c r="J18" s="54">
        <f>(F13/100)*(G17/100)*(H18/100)</f>
        <v>0.13</v>
      </c>
      <c r="L18" s="50">
        <f>COUNT(O18:W18)</f>
        <v>5</v>
      </c>
      <c r="O18" s="46">
        <v>100</v>
      </c>
      <c r="P18" s="46">
        <v>70</v>
      </c>
      <c r="Q18" s="46">
        <v>50</v>
      </c>
      <c r="R18" s="46">
        <v>30</v>
      </c>
      <c r="S18" s="46">
        <v>0</v>
      </c>
      <c r="Z18" s="67">
        <f t="shared" ref="Z18:AD19" si="3">($J18*100)*(O18/100)</f>
        <v>13</v>
      </c>
      <c r="AA18" s="67">
        <f t="shared" si="3"/>
        <v>9.1</v>
      </c>
      <c r="AB18" s="67">
        <f t="shared" si="3"/>
        <v>6.5</v>
      </c>
      <c r="AC18" s="67">
        <f t="shared" si="3"/>
        <v>3.9</v>
      </c>
      <c r="AD18" s="67">
        <f t="shared" si="3"/>
        <v>0</v>
      </c>
      <c r="AN18" s="53">
        <f>MAX(O18:W18)</f>
        <v>100</v>
      </c>
      <c r="AO18" s="53">
        <f t="shared" si="2"/>
        <v>0</v>
      </c>
    </row>
    <row r="19" spans="2:41" ht="15" customHeight="1" x14ac:dyDescent="0.25">
      <c r="D19" s="25" t="s">
        <v>34</v>
      </c>
      <c r="F19" s="58"/>
      <c r="G19" s="58"/>
      <c r="H19" s="46">
        <v>50</v>
      </c>
      <c r="J19" s="54">
        <f>(F13/100)*(G17/100)*(H19/100)</f>
        <v>0.13</v>
      </c>
      <c r="L19" s="50">
        <f>COUNT(O19:W19)</f>
        <v>5</v>
      </c>
      <c r="O19" s="46">
        <v>100</v>
      </c>
      <c r="P19" s="46">
        <v>70</v>
      </c>
      <c r="Q19" s="46">
        <v>50</v>
      </c>
      <c r="R19" s="46">
        <v>30</v>
      </c>
      <c r="S19" s="46">
        <v>0</v>
      </c>
      <c r="Z19" s="67">
        <f t="shared" si="3"/>
        <v>13</v>
      </c>
      <c r="AA19" s="67">
        <f t="shared" si="3"/>
        <v>9.1</v>
      </c>
      <c r="AB19" s="67">
        <f t="shared" si="3"/>
        <v>6.5</v>
      </c>
      <c r="AC19" s="67">
        <f t="shared" si="3"/>
        <v>3.9</v>
      </c>
      <c r="AD19" s="67">
        <f t="shared" si="3"/>
        <v>0</v>
      </c>
      <c r="AN19" s="53">
        <f>MAX(O19:W19)</f>
        <v>100</v>
      </c>
      <c r="AO19" s="53">
        <f t="shared" si="2"/>
        <v>0</v>
      </c>
    </row>
    <row r="20" spans="2:41" ht="5.0999999999999996" customHeight="1" x14ac:dyDescent="0.25">
      <c r="F20" s="58"/>
      <c r="G20" s="58"/>
      <c r="H20" s="58"/>
    </row>
    <row r="21" spans="2:41" ht="15" customHeight="1" x14ac:dyDescent="0.25">
      <c r="B21" s="62" t="s">
        <v>35</v>
      </c>
      <c r="F21" s="46">
        <v>10</v>
      </c>
      <c r="G21" s="58"/>
      <c r="H21" s="58"/>
      <c r="J21" s="54">
        <f>F21/100</f>
        <v>0.1</v>
      </c>
      <c r="L21" s="50">
        <f>COUNT(O21:W21)</f>
        <v>5</v>
      </c>
      <c r="O21" s="46">
        <v>100</v>
      </c>
      <c r="P21" s="46">
        <v>70</v>
      </c>
      <c r="Q21" s="46">
        <v>50</v>
      </c>
      <c r="R21" s="46">
        <v>30</v>
      </c>
      <c r="S21" s="46">
        <v>0</v>
      </c>
      <c r="Z21" s="67">
        <f>($J21*100)*(O21/100)</f>
        <v>10</v>
      </c>
      <c r="AA21" s="67">
        <f>($J21*100)*(P21/100)</f>
        <v>7</v>
      </c>
      <c r="AB21" s="67">
        <f>($J21*100)*(Q21/100)</f>
        <v>5</v>
      </c>
      <c r="AC21" s="67">
        <f>($J21*100)*(R21/100)</f>
        <v>3</v>
      </c>
      <c r="AD21" s="67">
        <f>($J21*100)*(S21/100)</f>
        <v>0</v>
      </c>
      <c r="AN21" s="53">
        <f>MAX(O21:W21)</f>
        <v>100</v>
      </c>
      <c r="AO21" s="53">
        <f t="shared" si="2"/>
        <v>0</v>
      </c>
    </row>
    <row r="22" spans="2:41" ht="5.0999999999999996" customHeight="1" x14ac:dyDescent="0.25">
      <c r="F22" s="58"/>
      <c r="G22" s="58"/>
      <c r="H22" s="58"/>
    </row>
    <row r="23" spans="2:41" ht="15" customHeight="1" x14ac:dyDescent="0.25">
      <c r="B23" s="62" t="s">
        <v>36</v>
      </c>
      <c r="F23" s="46">
        <v>10</v>
      </c>
      <c r="G23" s="58"/>
      <c r="H23" s="58"/>
      <c r="J23" s="54">
        <f>F23/100</f>
        <v>0.1</v>
      </c>
      <c r="L23" s="50">
        <f>COUNT(O23:W23)</f>
        <v>7</v>
      </c>
      <c r="O23" s="46">
        <v>100</v>
      </c>
      <c r="P23" s="46">
        <v>70</v>
      </c>
      <c r="Q23" s="46">
        <v>50</v>
      </c>
      <c r="R23" s="46">
        <v>30</v>
      </c>
      <c r="S23" s="46">
        <v>10</v>
      </c>
      <c r="T23" s="46">
        <v>5</v>
      </c>
      <c r="U23" s="46">
        <v>0</v>
      </c>
      <c r="Z23" s="67">
        <f t="shared" ref="Z23:AF23" si="4">($J23*100)*(O23/100)</f>
        <v>10</v>
      </c>
      <c r="AA23" s="67">
        <f t="shared" si="4"/>
        <v>7</v>
      </c>
      <c r="AB23" s="67">
        <f t="shared" si="4"/>
        <v>5</v>
      </c>
      <c r="AC23" s="67">
        <f t="shared" si="4"/>
        <v>3</v>
      </c>
      <c r="AD23" s="67">
        <f t="shared" si="4"/>
        <v>1</v>
      </c>
      <c r="AE23" s="67">
        <f t="shared" si="4"/>
        <v>0.5</v>
      </c>
      <c r="AF23" s="67">
        <f t="shared" si="4"/>
        <v>0</v>
      </c>
      <c r="AN23" s="53">
        <f>MAX(O23:W23)</f>
        <v>100</v>
      </c>
      <c r="AO23" s="53">
        <f t="shared" si="2"/>
        <v>0</v>
      </c>
    </row>
    <row r="24" spans="2:41" ht="5.0999999999999996" customHeight="1" x14ac:dyDescent="0.25">
      <c r="F24" s="58"/>
      <c r="G24" s="58"/>
      <c r="H24" s="58"/>
    </row>
    <row r="25" spans="2:41" ht="15" customHeight="1" x14ac:dyDescent="0.25">
      <c r="B25" s="62" t="s">
        <v>37</v>
      </c>
      <c r="F25" s="46">
        <v>15</v>
      </c>
      <c r="G25" s="58"/>
      <c r="H25" s="58"/>
    </row>
    <row r="26" spans="2:41" ht="15" customHeight="1" x14ac:dyDescent="0.25">
      <c r="C26" s="25" t="s">
        <v>39</v>
      </c>
      <c r="F26" s="58"/>
      <c r="G26" s="46">
        <v>50</v>
      </c>
      <c r="H26" s="58"/>
      <c r="J26" s="54">
        <f>(F25/100)*(G26/100)</f>
        <v>7.4999999999999997E-2</v>
      </c>
      <c r="L26" s="50">
        <f>COUNT(O26:W26)</f>
        <v>7</v>
      </c>
      <c r="O26" s="46">
        <v>100</v>
      </c>
      <c r="P26" s="46">
        <v>70</v>
      </c>
      <c r="Q26" s="46">
        <v>50</v>
      </c>
      <c r="R26" s="46">
        <v>30</v>
      </c>
      <c r="S26" s="46">
        <v>10</v>
      </c>
      <c r="T26" s="46">
        <v>5</v>
      </c>
      <c r="U26" s="46">
        <v>0</v>
      </c>
      <c r="Z26" s="67">
        <f t="shared" ref="Z26:AF27" si="5">($J26*100)*(O26/100)</f>
        <v>7.5</v>
      </c>
      <c r="AA26" s="67">
        <f t="shared" si="5"/>
        <v>5.25</v>
      </c>
      <c r="AB26" s="67">
        <f t="shared" si="5"/>
        <v>3.75</v>
      </c>
      <c r="AC26" s="67">
        <f t="shared" si="5"/>
        <v>2.25</v>
      </c>
      <c r="AD26" s="67">
        <f t="shared" si="5"/>
        <v>0.75</v>
      </c>
      <c r="AE26" s="67">
        <f t="shared" si="5"/>
        <v>0.375</v>
      </c>
      <c r="AF26" s="67">
        <f t="shared" si="5"/>
        <v>0</v>
      </c>
      <c r="AN26" s="53">
        <f>MAX(O26:W26)</f>
        <v>100</v>
      </c>
      <c r="AO26" s="53">
        <f>MIN(O26:W26)</f>
        <v>0</v>
      </c>
    </row>
    <row r="27" spans="2:41" x14ac:dyDescent="0.25">
      <c r="C27" s="25" t="s">
        <v>38</v>
      </c>
      <c r="F27" s="58"/>
      <c r="G27" s="46">
        <v>50</v>
      </c>
      <c r="H27" s="58"/>
      <c r="J27" s="54">
        <f>(F25/100)*(G27/100)</f>
        <v>7.4999999999999997E-2</v>
      </c>
      <c r="L27" s="50">
        <f>COUNT(O27:W27)</f>
        <v>7</v>
      </c>
      <c r="O27" s="46">
        <v>100</v>
      </c>
      <c r="P27" s="46">
        <v>70</v>
      </c>
      <c r="Q27" s="46">
        <v>50</v>
      </c>
      <c r="R27" s="46">
        <v>30</v>
      </c>
      <c r="S27" s="46">
        <v>10</v>
      </c>
      <c r="T27" s="46">
        <v>5</v>
      </c>
      <c r="U27" s="46">
        <v>0</v>
      </c>
      <c r="Z27" s="67">
        <f t="shared" si="5"/>
        <v>7.5</v>
      </c>
      <c r="AA27" s="67">
        <f t="shared" si="5"/>
        <v>5.25</v>
      </c>
      <c r="AB27" s="67">
        <f t="shared" si="5"/>
        <v>3.75</v>
      </c>
      <c r="AC27" s="67">
        <f t="shared" si="5"/>
        <v>2.25</v>
      </c>
      <c r="AD27" s="67">
        <f t="shared" si="5"/>
        <v>0.75</v>
      </c>
      <c r="AE27" s="67">
        <f t="shared" si="5"/>
        <v>0.375</v>
      </c>
      <c r="AF27" s="67">
        <f t="shared" si="5"/>
        <v>0</v>
      </c>
      <c r="AN27" s="53">
        <f>MAX(O27:W27)</f>
        <v>100</v>
      </c>
      <c r="AO27" s="53">
        <f>MIN(O27:W27)</f>
        <v>0</v>
      </c>
    </row>
    <row r="30" spans="2:41" x14ac:dyDescent="0.25">
      <c r="C30" s="220" t="s">
        <v>310</v>
      </c>
      <c r="D30" s="220"/>
      <c r="E30" s="220"/>
      <c r="F30" s="220"/>
      <c r="G30" s="220"/>
      <c r="H30" s="220"/>
      <c r="I30" s="220"/>
      <c r="J30" s="220"/>
    </row>
    <row r="31" spans="2:41" x14ac:dyDescent="0.25">
      <c r="AN31" s="1" t="s">
        <v>310</v>
      </c>
    </row>
    <row r="32" spans="2:41" x14ac:dyDescent="0.25">
      <c r="C32" s="217" t="str">
        <f>IF(AN32=0,Testi_CALC!$E$28,Testi_CALC!$E40)</f>
        <v>OK!</v>
      </c>
      <c r="D32" s="218"/>
      <c r="E32" s="218"/>
      <c r="F32" s="218"/>
      <c r="G32" s="218"/>
      <c r="H32" s="218"/>
      <c r="I32" s="218"/>
      <c r="J32" s="219"/>
      <c r="AN32" s="53">
        <f>IF(F8&lt;=0,0,1)</f>
        <v>0</v>
      </c>
    </row>
    <row r="33" spans="3:40" x14ac:dyDescent="0.25">
      <c r="C33" s="217" t="str">
        <f>IF(AN33=0,Testi_CALC!$E$28,Testi_CALC!$E41)</f>
        <v>OK!</v>
      </c>
      <c r="D33" s="218"/>
      <c r="E33" s="218"/>
      <c r="F33" s="218"/>
      <c r="G33" s="218"/>
      <c r="H33" s="218"/>
      <c r="I33" s="218"/>
      <c r="J33" s="219"/>
      <c r="AN33" s="53">
        <f>IF(AND(G9&gt;=0,G10&gt;=0,G11&gt;=0,F13&gt;=0,G14&gt;=0,H15&gt;=0,H16&gt;=0,G17&gt;=0,H18&gt;=0,H19&gt;=0,F21&gt;=0,F23&gt;=0,F25&gt;=0,G26&gt;=0,G27&gt;=0),0,1)</f>
        <v>0</v>
      </c>
    </row>
    <row r="34" spans="3:40" x14ac:dyDescent="0.25">
      <c r="C34" s="217" t="str">
        <f>IF(AN34=0,Testi_CALC!$E$28,Testi_CALC!$E42)</f>
        <v>OK!</v>
      </c>
      <c r="D34" s="218"/>
      <c r="E34" s="218"/>
      <c r="F34" s="218"/>
      <c r="G34" s="218"/>
      <c r="H34" s="218"/>
      <c r="I34" s="218"/>
      <c r="J34" s="219"/>
      <c r="AN34" s="53">
        <f>IF(SUM(F13:F25)=100,0,1)</f>
        <v>0</v>
      </c>
    </row>
    <row r="35" spans="3:40" x14ac:dyDescent="0.25">
      <c r="C35" s="217" t="str">
        <f>IF(AN35=0,Testi_CALC!$E$28,Testi_CALC!$E43)</f>
        <v>OK!</v>
      </c>
      <c r="D35" s="218"/>
      <c r="E35" s="218"/>
      <c r="F35" s="218"/>
      <c r="G35" s="218"/>
      <c r="H35" s="218"/>
      <c r="I35" s="218"/>
      <c r="J35" s="219"/>
      <c r="AN35" s="53">
        <f>IF(SUM(G9:G11)=100,0,1)</f>
        <v>0</v>
      </c>
    </row>
    <row r="36" spans="3:40" x14ac:dyDescent="0.25">
      <c r="C36" s="217" t="str">
        <f>IF(AN36=0,Testi_CALC!$E$28,Testi_CALC!$E44)</f>
        <v>OK!</v>
      </c>
      <c r="D36" s="218"/>
      <c r="E36" s="218"/>
      <c r="F36" s="218"/>
      <c r="G36" s="218"/>
      <c r="H36" s="218"/>
      <c r="I36" s="218"/>
      <c r="J36" s="219"/>
      <c r="AN36" s="53">
        <f>IF(SUM(G14:G17)=100,0,1)</f>
        <v>0</v>
      </c>
    </row>
    <row r="37" spans="3:40" x14ac:dyDescent="0.25">
      <c r="C37" s="217" t="str">
        <f>IF(AN37=0,Testi_CALC!$E$28,Testi_CALC!$E45)</f>
        <v>OK!</v>
      </c>
      <c r="D37" s="218"/>
      <c r="E37" s="218"/>
      <c r="F37" s="218"/>
      <c r="G37" s="218"/>
      <c r="H37" s="218"/>
      <c r="I37" s="218"/>
      <c r="J37" s="219"/>
      <c r="AN37" s="53">
        <f>IF(SUM(G26:G27)=100,0,1)</f>
        <v>0</v>
      </c>
    </row>
    <row r="38" spans="3:40" x14ac:dyDescent="0.25">
      <c r="C38" s="217" t="str">
        <f>IF(AN38=0,Testi_CALC!$E$28,Testi_CALC!$E46)</f>
        <v>OK!</v>
      </c>
      <c r="D38" s="218"/>
      <c r="E38" s="218"/>
      <c r="F38" s="218"/>
      <c r="G38" s="218"/>
      <c r="H38" s="218"/>
      <c r="I38" s="218"/>
      <c r="J38" s="219"/>
      <c r="AN38" s="53">
        <f>IF(SUM(H15:H16)=100,0,1)</f>
        <v>0</v>
      </c>
    </row>
    <row r="39" spans="3:40" x14ac:dyDescent="0.25">
      <c r="C39" s="217" t="str">
        <f>IF(AN39=0,Testi_CALC!$E$28,Testi_CALC!$E47)</f>
        <v>OK!</v>
      </c>
      <c r="D39" s="218"/>
      <c r="E39" s="218"/>
      <c r="F39" s="218"/>
      <c r="G39" s="218"/>
      <c r="H39" s="218"/>
      <c r="I39" s="218"/>
      <c r="J39" s="219"/>
      <c r="AN39" s="53">
        <f>IF(SUM(H18:H19)=100,0,1)</f>
        <v>0</v>
      </c>
    </row>
    <row r="40" spans="3:40" x14ac:dyDescent="0.25">
      <c r="C40" s="217" t="str">
        <f>IF(AN40=0,Testi_CALC!$E$28,Testi_CALC!$E48)</f>
        <v>OK!</v>
      </c>
      <c r="D40" s="218"/>
      <c r="E40" s="218"/>
      <c r="F40" s="218"/>
      <c r="G40" s="218"/>
      <c r="H40" s="218"/>
      <c r="I40" s="218"/>
      <c r="J40" s="219"/>
      <c r="AN40" s="53">
        <f>IF(AND(MAX(AN9:AN27)=100,MIN(AO9:AO27)=0),0,1)</f>
        <v>0</v>
      </c>
    </row>
  </sheetData>
  <mergeCells count="19">
    <mergeCell ref="K2:O2"/>
    <mergeCell ref="R4:T4"/>
    <mergeCell ref="AC4:AD4"/>
    <mergeCell ref="Z5:AH5"/>
    <mergeCell ref="F5:H5"/>
    <mergeCell ref="F4:H4"/>
    <mergeCell ref="J5:J6"/>
    <mergeCell ref="O5:W5"/>
    <mergeCell ref="L5:L6"/>
    <mergeCell ref="C38:J38"/>
    <mergeCell ref="C39:J39"/>
    <mergeCell ref="C40:J40"/>
    <mergeCell ref="C30:J30"/>
    <mergeCell ref="C32:J32"/>
    <mergeCell ref="C33:J33"/>
    <mergeCell ref="C34:J34"/>
    <mergeCell ref="C35:J35"/>
    <mergeCell ref="C36:J36"/>
    <mergeCell ref="C37:J37"/>
  </mergeCells>
  <conditionalFormatting sqref="C32:C40 C33:H40">
    <cfRule type="expression" dxfId="22" priority="1" stopIfTrue="1">
      <formula>$AN32</formula>
    </cfRule>
  </conditionalFormatting>
  <conditionalFormatting sqref="F8 G9:G11 F13 G14 H15:H16 G17 H18:H19 F21 F23 F25 G26:G27">
    <cfRule type="expression" dxfId="21" priority="16" stopIfTrue="1">
      <formula>$AQ$9</formula>
    </cfRule>
  </conditionalFormatting>
  <conditionalFormatting sqref="O9:R9 O10:Q10 O11:P11 O15:U15 O16:W16 O18:S19 O21:S21 O23:U23 O26:U27">
    <cfRule type="expression" dxfId="20" priority="27" stopIfTrue="1">
      <formula>$AQ$10</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2">
    <tabColor rgb="FF00FFFF"/>
  </sheetPr>
  <dimension ref="A2:X46"/>
  <sheetViews>
    <sheetView zoomScale="75" zoomScaleNormal="75" workbookViewId="0">
      <selection activeCell="G41" sqref="G41"/>
    </sheetView>
  </sheetViews>
  <sheetFormatPr defaultRowHeight="15" x14ac:dyDescent="0.25"/>
  <cols>
    <col min="1" max="1" width="5.85546875" style="25" customWidth="1"/>
    <col min="2" max="2" width="37.42578125" style="25" bestFit="1" customWidth="1"/>
    <col min="3" max="3" width="2.140625" style="25" customWidth="1"/>
    <col min="4" max="4" width="9.140625" style="25"/>
    <col min="5" max="5" width="3.85546875" style="25" customWidth="1"/>
    <col min="6" max="6" width="12.85546875" style="25" customWidth="1"/>
    <col min="7" max="7" width="12.5703125" style="25" customWidth="1"/>
    <col min="8" max="8" width="33.28515625" style="25" customWidth="1"/>
    <col min="9" max="10" width="9.140625" style="25"/>
    <col min="11" max="18" width="9.140625" style="1"/>
    <col min="19" max="20" width="9.140625" style="1" customWidth="1"/>
    <col min="21" max="24" width="9.140625" style="1" hidden="1" customWidth="1"/>
    <col min="25" max="16384" width="9.140625" style="1"/>
  </cols>
  <sheetData>
    <row r="2" spans="2:24" x14ac:dyDescent="0.25">
      <c r="U2" s="3" t="s">
        <v>357</v>
      </c>
    </row>
    <row r="3" spans="2:24" ht="18.75" x14ac:dyDescent="0.3">
      <c r="B3" s="64" t="s">
        <v>76</v>
      </c>
      <c r="F3" s="48" t="s">
        <v>4</v>
      </c>
      <c r="H3" s="57" t="s">
        <v>310</v>
      </c>
    </row>
    <row r="4" spans="2:24" ht="5.0999999999999996" customHeight="1" x14ac:dyDescent="0.25"/>
    <row r="5" spans="2:24" x14ac:dyDescent="0.25">
      <c r="B5" s="65" t="s">
        <v>74</v>
      </c>
      <c r="D5" s="63">
        <v>100</v>
      </c>
      <c r="H5" s="223" t="str">
        <f>IF(U5=0,Testi_CALC!$E$28,Testi_CALC!$E$49)</f>
        <v>OK!</v>
      </c>
      <c r="U5" s="53">
        <f>IF(D6&lt;D5,0,1)</f>
        <v>0</v>
      </c>
      <c r="W5" s="53">
        <f>IF(Generalità_ORG!D51&lt;&gt;"",0,1)</f>
        <v>1</v>
      </c>
      <c r="X5" s="1" t="s">
        <v>354</v>
      </c>
    </row>
    <row r="6" spans="2:24" x14ac:dyDescent="0.25">
      <c r="B6" s="65" t="s">
        <v>75</v>
      </c>
      <c r="D6" s="63">
        <v>0</v>
      </c>
      <c r="H6" s="224"/>
    </row>
    <row r="8" spans="2:24" ht="18.75" x14ac:dyDescent="0.3">
      <c r="B8" s="64" t="s">
        <v>77</v>
      </c>
      <c r="G8" s="66" t="s">
        <v>4</v>
      </c>
      <c r="W8" s="1" t="s">
        <v>443</v>
      </c>
    </row>
    <row r="9" spans="2:24" ht="5.0999999999999996" customHeight="1" x14ac:dyDescent="0.25"/>
    <row r="10" spans="2:24" x14ac:dyDescent="0.25">
      <c r="B10" s="65" t="str">
        <f>IF(ISBLANK(Generalità_ORG!D23),Testi_CALC!$E$5,CONCATENATE(Testi_CALC!$E$6,Generalità_ORG!D23))</f>
        <v>(PG non utilizzato)</v>
      </c>
      <c r="D10" s="63">
        <v>100</v>
      </c>
      <c r="H10" s="223" t="str">
        <f>IF(U10=0,Testi_CALC!$E$28,Testi_CALC!$E$49)</f>
        <v>OK!</v>
      </c>
      <c r="U10" s="53">
        <f>IF(AND(D11&gt;D10,W10=1),1,0)</f>
        <v>0</v>
      </c>
      <c r="W10" s="53">
        <f>IF(Generalità_ORG!D23&lt;&gt;"",1,0)</f>
        <v>0</v>
      </c>
    </row>
    <row r="11" spans="2:24" x14ac:dyDescent="0.25">
      <c r="B11" s="65" t="str">
        <f>IF(ISBLANK(Generalità_ORG!D23),Testi_CALC!$E$5,CONCATENATE(Testi_CALC!$E$7,Generalità_ORG!D23))</f>
        <v>(PG non utilizzato)</v>
      </c>
      <c r="D11" s="63">
        <v>0</v>
      </c>
      <c r="H11" s="224"/>
    </row>
    <row r="12" spans="2:24" ht="5.0999999999999996" customHeight="1" x14ac:dyDescent="0.25"/>
    <row r="13" spans="2:24" x14ac:dyDescent="0.25">
      <c r="B13" s="65" t="str">
        <f>IF(ISBLANK(Generalità_ORG!D26),Testi_CALC!$E$5,CONCATENATE(Testi_CALC!$E$6,Generalità_ORG!D26))</f>
        <v>(PG non utilizzato)</v>
      </c>
      <c r="D13" s="63">
        <v>100</v>
      </c>
      <c r="H13" s="223" t="str">
        <f>IF(U13=0,Testi_CALC!$E$28,Testi_CALC!$E$49)</f>
        <v>OK!</v>
      </c>
      <c r="U13" s="53">
        <f>IF(AND(D14&gt;D13,W13=1),1,0)</f>
        <v>0</v>
      </c>
      <c r="W13" s="53">
        <f>IF(Generalità_ORG!D26&lt;&gt;"",1,0)</f>
        <v>0</v>
      </c>
    </row>
    <row r="14" spans="2:24" x14ac:dyDescent="0.25">
      <c r="B14" s="65" t="str">
        <f>IF(ISBLANK(Generalità_ORG!D26),Testi_CALC!$E$5,CONCATENATE(Testi_CALC!$E$7,Generalità_ORG!D26))</f>
        <v>(PG non utilizzato)</v>
      </c>
      <c r="D14" s="63">
        <v>0</v>
      </c>
      <c r="H14" s="224"/>
    </row>
    <row r="15" spans="2:24" ht="5.0999999999999996" customHeight="1" x14ac:dyDescent="0.25"/>
    <row r="16" spans="2:24" x14ac:dyDescent="0.25">
      <c r="B16" s="65" t="str">
        <f>IF(ISBLANK(Generalità_ORG!D29),Testi_CALC!$E$5,CONCATENATE(Testi_CALC!$E$6,Generalità_ORG!D29))</f>
        <v>(PG non utilizzato)</v>
      </c>
      <c r="D16" s="63">
        <v>100</v>
      </c>
      <c r="H16" s="223" t="str">
        <f>IF(U16=0,Testi_CALC!$E$28,Testi_CALC!$E$49)</f>
        <v>OK!</v>
      </c>
      <c r="U16" s="53">
        <f>IF(AND(D17&gt;D16,W16=1),1,0)</f>
        <v>0</v>
      </c>
      <c r="W16" s="53">
        <f>IF(Generalità_ORG!D29&lt;&gt;"",1,0)</f>
        <v>0</v>
      </c>
    </row>
    <row r="17" spans="2:23" x14ac:dyDescent="0.25">
      <c r="B17" s="65" t="str">
        <f>IF(ISBLANK(Generalità_ORG!D29),Testi_CALC!$E$5,CONCATENATE(Testi_CALC!$E$7,Generalità_ORG!D29))</f>
        <v>(PG non utilizzato)</v>
      </c>
      <c r="D17" s="63">
        <v>0</v>
      </c>
      <c r="H17" s="224"/>
    </row>
    <row r="18" spans="2:23" ht="5.0999999999999996" customHeight="1" x14ac:dyDescent="0.25"/>
    <row r="19" spans="2:23" x14ac:dyDescent="0.25">
      <c r="B19" s="65" t="str">
        <f>IF(ISBLANK(Generalità_ORG!D32),Testi_CALC!$E$5,CONCATENATE(Testi_CALC!$E$6,Generalità_ORG!D32))</f>
        <v>(PG non utilizzato)</v>
      </c>
      <c r="D19" s="63">
        <v>100</v>
      </c>
      <c r="H19" s="223" t="str">
        <f>IF(U19=0,Testi_CALC!$E$28,Testi_CALC!$E$49)</f>
        <v>OK!</v>
      </c>
      <c r="U19" s="53">
        <f>IF(AND(D20&gt;D19,W19=1),1,0)</f>
        <v>0</v>
      </c>
      <c r="W19" s="53">
        <f>IF(Generalità_ORG!D32&lt;&gt;"",1,0)</f>
        <v>0</v>
      </c>
    </row>
    <row r="20" spans="2:23" x14ac:dyDescent="0.25">
      <c r="B20" s="65" t="str">
        <f>IF(ISBLANK(Generalità_ORG!D32),Testi_CALC!$E$5,CONCATENATE(Testi_CALC!$E$7,Generalità_ORG!D32))</f>
        <v>(PG non utilizzato)</v>
      </c>
      <c r="D20" s="63">
        <v>0</v>
      </c>
      <c r="H20" s="224"/>
    </row>
    <row r="21" spans="2:23" ht="5.0999999999999996" customHeight="1" x14ac:dyDescent="0.25"/>
    <row r="22" spans="2:23" x14ac:dyDescent="0.25">
      <c r="B22" s="65" t="str">
        <f>IF(ISBLANK(Generalità_ORG!D35),Testi_CALC!$E$5,CONCATENATE(Testi_CALC!$E$6,Generalità_ORG!D35))</f>
        <v>(PG non utilizzato)</v>
      </c>
      <c r="D22" s="63">
        <v>100</v>
      </c>
      <c r="H22" s="223" t="str">
        <f>IF(U22=0,Testi_CALC!$E$28,Testi_CALC!$E$49)</f>
        <v>OK!</v>
      </c>
      <c r="U22" s="53">
        <f>IF(AND(D23&gt;D22,W22=1),1,0)</f>
        <v>0</v>
      </c>
      <c r="W22" s="53">
        <f>IF(Generalità_ORG!D35&lt;&gt;"",1,0)</f>
        <v>0</v>
      </c>
    </row>
    <row r="23" spans="2:23" x14ac:dyDescent="0.25">
      <c r="B23" s="65" t="str">
        <f>IF(ISBLANK(Generalità_ORG!D35),Testi_CALC!$E$5,CONCATENATE(Testi_CALC!$E$7,Generalità_ORG!D35))</f>
        <v>(PG non utilizzato)</v>
      </c>
      <c r="D23" s="63">
        <v>0</v>
      </c>
      <c r="H23" s="224"/>
    </row>
    <row r="24" spans="2:23" ht="5.0999999999999996" customHeight="1" x14ac:dyDescent="0.25"/>
    <row r="25" spans="2:23" x14ac:dyDescent="0.25">
      <c r="B25" s="65" t="str">
        <f>IF(ISBLANK(Generalità_ORG!D38),Testi_CALC!$E$5,CONCATENATE(Testi_CALC!$E$6,Generalità_ORG!D38))</f>
        <v>(PG non utilizzato)</v>
      </c>
      <c r="D25" s="63">
        <v>100</v>
      </c>
      <c r="H25" s="223" t="str">
        <f>IF(U25=0,Testi_CALC!$E$28,Testi_CALC!$E$49)</f>
        <v>OK!</v>
      </c>
      <c r="U25" s="53">
        <f>IF(AND(D26&gt;D25,W25=1),1,0)</f>
        <v>0</v>
      </c>
      <c r="W25" s="53">
        <f>IF(Generalità_ORG!D38&lt;&gt;"",1,0)</f>
        <v>0</v>
      </c>
    </row>
    <row r="26" spans="2:23" x14ac:dyDescent="0.25">
      <c r="B26" s="65" t="str">
        <f>IF(ISBLANK(Generalità_ORG!D38),Testi_CALC!$E$5,CONCATENATE(Testi_CALC!$E$7,Generalità_ORG!D38))</f>
        <v>(PG non utilizzato)</v>
      </c>
      <c r="D26" s="63">
        <v>0</v>
      </c>
      <c r="H26" s="224"/>
    </row>
    <row r="28" spans="2:23" ht="18.75" x14ac:dyDescent="0.3">
      <c r="B28" s="64" t="s">
        <v>78</v>
      </c>
      <c r="F28" s="66" t="s">
        <v>4</v>
      </c>
    </row>
    <row r="30" spans="2:23" x14ac:dyDescent="0.25">
      <c r="B30" s="65" t="str">
        <f>IF(ISBLANK(Generalità_ORG!D23),Testi_CALC!$E$5,CONCATENATE(Testi_CALC!$E$6,Generalità_ORG!D23))</f>
        <v>(PG non utilizzato)</v>
      </c>
      <c r="D30" s="63">
        <v>100</v>
      </c>
      <c r="H30" s="223" t="str">
        <f>IF(U30=0,Testi_CALC!$E$28,Testi_CALC!$E$49)</f>
        <v>OK!</v>
      </c>
      <c r="U30" s="53">
        <f>IF(AND(D31&gt;D30,W30=1),1,0)</f>
        <v>0</v>
      </c>
      <c r="W30" s="53">
        <f>IF(Generalità_ORG!D23&lt;&gt;"",1,0)</f>
        <v>0</v>
      </c>
    </row>
    <row r="31" spans="2:23" x14ac:dyDescent="0.25">
      <c r="B31" s="65" t="str">
        <f>IF(ISBLANK(Generalità_ORG!D23),Testi_CALC!$E$5,CONCATENATE(Testi_CALC!$E$7,Generalità_ORG!D23))</f>
        <v>(PG non utilizzato)</v>
      </c>
      <c r="D31" s="63">
        <v>0</v>
      </c>
      <c r="H31" s="224"/>
    </row>
    <row r="32" spans="2:23" ht="5.0999999999999996" customHeight="1" x14ac:dyDescent="0.25"/>
    <row r="33" spans="2:23" x14ac:dyDescent="0.25">
      <c r="B33" s="65" t="str">
        <f>IF(ISBLANK(Generalità_ORG!D26),Testi_CALC!$E$5,CONCATENATE(Testi_CALC!$E$6,Generalità_ORG!D26))</f>
        <v>(PG non utilizzato)</v>
      </c>
      <c r="D33" s="63">
        <v>100</v>
      </c>
      <c r="H33" s="223" t="str">
        <f>IF(U33=0,Testi_CALC!$E$28,Testi_CALC!$E$49)</f>
        <v>OK!</v>
      </c>
      <c r="U33" s="53">
        <f>IF(AND(D34&gt;D33,W33=1),1,0)</f>
        <v>0</v>
      </c>
      <c r="W33" s="53">
        <f>IF(Generalità_ORG!D26&lt;&gt;"",1,0)</f>
        <v>0</v>
      </c>
    </row>
    <row r="34" spans="2:23" x14ac:dyDescent="0.25">
      <c r="B34" s="65" t="str">
        <f>IF(ISBLANK(Generalità_ORG!D26),Testi_CALC!$E$5,CONCATENATE(Testi_CALC!$E$7,Generalità_ORG!D26))</f>
        <v>(PG non utilizzato)</v>
      </c>
      <c r="D34" s="63">
        <v>0</v>
      </c>
      <c r="H34" s="224"/>
    </row>
    <row r="35" spans="2:23" ht="5.0999999999999996" customHeight="1" x14ac:dyDescent="0.25"/>
    <row r="36" spans="2:23" x14ac:dyDescent="0.25">
      <c r="B36" s="65" t="str">
        <f>IF(ISBLANK(Generalità_ORG!D29),Testi_CALC!$E$5,CONCATENATE(Testi_CALC!$E$6,Generalità_ORG!D29))</f>
        <v>(PG non utilizzato)</v>
      </c>
      <c r="D36" s="63">
        <v>100</v>
      </c>
      <c r="H36" s="223" t="str">
        <f>IF(U36=0,Testi_CALC!$E$28,Testi_CALC!$E$49)</f>
        <v>OK!</v>
      </c>
      <c r="U36" s="53">
        <f>IF(AND(D37&gt;D36,W36=1),1,0)</f>
        <v>0</v>
      </c>
      <c r="W36" s="53">
        <f>IF(Generalità_ORG!D29&lt;&gt;"",1,0)</f>
        <v>0</v>
      </c>
    </row>
    <row r="37" spans="2:23" x14ac:dyDescent="0.25">
      <c r="B37" s="65" t="str">
        <f>IF(ISBLANK(Generalità_ORG!D29),Testi_CALC!$E$5,CONCATENATE(Testi_CALC!$E$7,Generalità_ORG!D29))</f>
        <v>(PG non utilizzato)</v>
      </c>
      <c r="D37" s="63">
        <v>0</v>
      </c>
      <c r="H37" s="224"/>
    </row>
    <row r="38" spans="2:23" ht="5.0999999999999996" customHeight="1" x14ac:dyDescent="0.25"/>
    <row r="39" spans="2:23" x14ac:dyDescent="0.25">
      <c r="B39" s="65" t="str">
        <f>IF(ISBLANK(Generalità_ORG!D32),Testi_CALC!$E$5,CONCATENATE(Testi_CALC!$E$6,Generalità_ORG!D32))</f>
        <v>(PG non utilizzato)</v>
      </c>
      <c r="D39" s="63">
        <v>100</v>
      </c>
      <c r="H39" s="223" t="str">
        <f>IF(U39=0,Testi_CALC!$E$28,Testi_CALC!$E$49)</f>
        <v>OK!</v>
      </c>
      <c r="U39" s="53">
        <f>IF(AND(D40&gt;D39,W39=1),1,0)</f>
        <v>0</v>
      </c>
      <c r="W39" s="53">
        <f>IF(Generalità_ORG!D32&lt;&gt;"",1,0)</f>
        <v>0</v>
      </c>
    </row>
    <row r="40" spans="2:23" x14ac:dyDescent="0.25">
      <c r="B40" s="65" t="str">
        <f>IF(ISBLANK(Generalità_ORG!D32),Testi_CALC!$E$5,CONCATENATE(Testi_CALC!$E$7,Generalità_ORG!D32))</f>
        <v>(PG non utilizzato)</v>
      </c>
      <c r="D40" s="63">
        <v>0</v>
      </c>
      <c r="H40" s="224"/>
    </row>
    <row r="41" spans="2:23" ht="5.0999999999999996" customHeight="1" x14ac:dyDescent="0.25"/>
    <row r="42" spans="2:23" x14ac:dyDescent="0.25">
      <c r="B42" s="65" t="str">
        <f>IF(ISBLANK(Generalità_ORG!D35),Testi_CALC!$E$5,CONCATENATE(Testi_CALC!$E$6,Generalità_ORG!D35))</f>
        <v>(PG non utilizzato)</v>
      </c>
      <c r="D42" s="63">
        <v>100</v>
      </c>
      <c r="H42" s="223" t="str">
        <f>IF(U42=0,Testi_CALC!$E$28,Testi_CALC!$E$49)</f>
        <v>OK!</v>
      </c>
      <c r="U42" s="53">
        <f>IF(AND(D43&gt;D42,W42=1),1,0)</f>
        <v>0</v>
      </c>
      <c r="W42" s="53">
        <f>IF(Generalità_ORG!D35&lt;&gt;"",1,0)</f>
        <v>0</v>
      </c>
    </row>
    <row r="43" spans="2:23" x14ac:dyDescent="0.25">
      <c r="B43" s="65" t="str">
        <f>IF(ISBLANK(Generalità_ORG!D35),Testi_CALC!$E$5,CONCATENATE(Testi_CALC!$E$7,Generalità_ORG!D35))</f>
        <v>(PG non utilizzato)</v>
      </c>
      <c r="D43" s="63">
        <v>0</v>
      </c>
      <c r="H43" s="224"/>
    </row>
    <row r="44" spans="2:23" ht="5.0999999999999996" customHeight="1" x14ac:dyDescent="0.25"/>
    <row r="45" spans="2:23" x14ac:dyDescent="0.25">
      <c r="B45" s="65" t="str">
        <f>IF(ISBLANK(Generalità_ORG!D38),Testi_CALC!$E$5,CONCATENATE(Testi_CALC!$E$6,Generalità_ORG!D38))</f>
        <v>(PG non utilizzato)</v>
      </c>
      <c r="D45" s="63">
        <v>100</v>
      </c>
      <c r="H45" s="223" t="str">
        <f>IF(U45=0,Testi_CALC!$E$28,Testi_CALC!$E$49)</f>
        <v>OK!</v>
      </c>
      <c r="U45" s="53">
        <f>IF(AND(D46&gt;D45,W45=1),1,0)</f>
        <v>0</v>
      </c>
      <c r="W45" s="53">
        <f>IF(Generalità_ORG!D38&lt;&gt;"",1,0)</f>
        <v>0</v>
      </c>
    </row>
    <row r="46" spans="2:23" x14ac:dyDescent="0.25">
      <c r="B46" s="65" t="str">
        <f>IF(ISBLANK(Generalità_ORG!D38),Testi_CALC!$E$5,CONCATENATE(Testi_CALC!$E$7,Generalità_ORG!D38))</f>
        <v>(PG non utilizzato)</v>
      </c>
      <c r="D46" s="63">
        <v>0</v>
      </c>
      <c r="H46" s="224"/>
    </row>
  </sheetData>
  <mergeCells count="13">
    <mergeCell ref="H22:H23"/>
    <mergeCell ref="H45:H46"/>
    <mergeCell ref="H25:H26"/>
    <mergeCell ref="H30:H31"/>
    <mergeCell ref="H33:H34"/>
    <mergeCell ref="H36:H37"/>
    <mergeCell ref="H39:H40"/>
    <mergeCell ref="H42:H43"/>
    <mergeCell ref="H5:H6"/>
    <mergeCell ref="H10:H11"/>
    <mergeCell ref="H13:H14"/>
    <mergeCell ref="H16:H17"/>
    <mergeCell ref="H19:H20"/>
  </mergeCells>
  <conditionalFormatting sqref="D5:D6 D10:D11 D13:D14 D16:D17 D19:D20 D22:D23 D25:D26 D30:D31 D33:D34 D36:D37 D39:D40 D42:D43 D45:D46">
    <cfRule type="expression" dxfId="19" priority="71" stopIfTrue="1">
      <formula>$W$5</formula>
    </cfRule>
  </conditionalFormatting>
  <conditionalFormatting sqref="H5 H10 H13 H16 H19 H22 H25 H30 H33 H36 H39 H42 H45">
    <cfRule type="expression" dxfId="18" priority="68" stopIfTrue="1">
      <formula>$U5</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3">
    <tabColor rgb="FF00FFFF"/>
  </sheetPr>
  <dimension ref="A2:Z292"/>
  <sheetViews>
    <sheetView zoomScale="75" zoomScaleNormal="75" workbookViewId="0"/>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25" customWidth="1"/>
    <col min="14" max="18" width="9.140625" style="3" customWidth="1"/>
    <col min="19" max="19" width="10.140625" style="3" customWidth="1"/>
    <col min="20" max="25" width="9.140625" style="3" customWidth="1"/>
    <col min="26" max="27" width="9.140625" style="1" customWidth="1"/>
    <col min="28" max="16384" width="9.140625" style="1"/>
  </cols>
  <sheetData>
    <row r="2" spans="2:26" x14ac:dyDescent="0.25">
      <c r="I2" s="237" t="s">
        <v>310</v>
      </c>
      <c r="J2" s="237"/>
      <c r="K2" s="237"/>
      <c r="L2" s="237"/>
      <c r="M2" s="237"/>
    </row>
    <row r="3" spans="2:26" ht="18.75" x14ac:dyDescent="0.3">
      <c r="B3" s="64" t="s">
        <v>159</v>
      </c>
      <c r="I3" s="217" t="str">
        <f>IF(Y3=0,Testi_CALC!E28,Testi_CALC!E50)</f>
        <v>Il totale dell'AA deve essere pari a 100 (si veda la guida)</v>
      </c>
      <c r="J3" s="218"/>
      <c r="K3" s="218"/>
      <c r="L3" s="218"/>
      <c r="M3" s="219"/>
      <c r="Y3" s="93">
        <f>IF(K8=100,0,1)</f>
        <v>1</v>
      </c>
      <c r="Z3" s="1" t="s">
        <v>362</v>
      </c>
    </row>
    <row r="6" spans="2:26" x14ac:dyDescent="0.25">
      <c r="B6" s="235" t="s">
        <v>165</v>
      </c>
      <c r="C6" s="236"/>
      <c r="E6" s="25" t="s">
        <v>160</v>
      </c>
      <c r="F6" s="221" t="s">
        <v>4</v>
      </c>
      <c r="G6" s="221"/>
      <c r="K6" s="79" t="s">
        <v>4</v>
      </c>
    </row>
    <row r="7" spans="2:26" x14ac:dyDescent="0.25">
      <c r="B7" s="235" t="s">
        <v>165</v>
      </c>
      <c r="C7" s="236"/>
      <c r="E7" s="25" t="s">
        <v>161</v>
      </c>
      <c r="F7" s="221" t="s">
        <v>4</v>
      </c>
      <c r="G7" s="221"/>
      <c r="K7" s="69" t="s">
        <v>173</v>
      </c>
    </row>
    <row r="8" spans="2:26" x14ac:dyDescent="0.25">
      <c r="B8" s="70" t="s">
        <v>163</v>
      </c>
      <c r="C8" s="71"/>
      <c r="E8" s="25" t="s">
        <v>162</v>
      </c>
      <c r="F8" s="221" t="s">
        <v>4</v>
      </c>
      <c r="G8" s="221"/>
      <c r="K8" s="67">
        <f>SUM(X18:X260)</f>
        <v>0</v>
      </c>
    </row>
    <row r="9" spans="2:26" x14ac:dyDescent="0.25">
      <c r="B9" s="213"/>
      <c r="C9" s="214"/>
      <c r="E9" s="25" t="s">
        <v>164</v>
      </c>
      <c r="F9" s="221" t="s">
        <v>4</v>
      </c>
      <c r="G9" s="221"/>
      <c r="K9" s="58"/>
    </row>
    <row r="10" spans="2:26" x14ac:dyDescent="0.25">
      <c r="I10" s="25"/>
      <c r="J10" s="25"/>
      <c r="K10" s="25"/>
      <c r="L10" s="25"/>
      <c r="N10" s="1"/>
      <c r="Z10" s="3"/>
    </row>
    <row r="11" spans="2:26" x14ac:dyDescent="0.25">
      <c r="M11" s="58"/>
      <c r="N11" s="1"/>
      <c r="Z11" s="3"/>
    </row>
    <row r="12" spans="2:26" x14ac:dyDescent="0.25">
      <c r="B12" s="230" t="s">
        <v>4</v>
      </c>
      <c r="C12" s="230"/>
      <c r="D12" s="230"/>
      <c r="E12" s="230"/>
      <c r="F12" s="96" t="s">
        <v>154</v>
      </c>
      <c r="G12" s="96" t="s">
        <v>55</v>
      </c>
      <c r="H12" s="96" t="s">
        <v>55</v>
      </c>
      <c r="I12" s="96" t="s">
        <v>55</v>
      </c>
      <c r="J12" s="96" t="s">
        <v>55</v>
      </c>
      <c r="K12" s="97" t="s">
        <v>4</v>
      </c>
      <c r="L12" s="96" t="s">
        <v>4</v>
      </c>
      <c r="M12" s="56"/>
      <c r="N12" s="1"/>
      <c r="Z12" s="3"/>
    </row>
    <row r="13" spans="2:26" ht="15" customHeight="1" x14ac:dyDescent="0.25">
      <c r="B13" s="73" t="s">
        <v>131</v>
      </c>
      <c r="C13" s="74"/>
      <c r="D13" s="74"/>
      <c r="E13" s="74"/>
      <c r="F13" s="233" t="s">
        <v>135</v>
      </c>
      <c r="G13" s="226" t="s">
        <v>136</v>
      </c>
      <c r="H13" s="226" t="s">
        <v>137</v>
      </c>
      <c r="I13" s="226" t="s">
        <v>138</v>
      </c>
      <c r="J13" s="226" t="s">
        <v>139</v>
      </c>
      <c r="K13" s="228" t="s">
        <v>140</v>
      </c>
      <c r="L13" s="231" t="s">
        <v>141</v>
      </c>
      <c r="M13" s="75"/>
      <c r="N13" s="1"/>
      <c r="O13" s="225" t="s">
        <v>142</v>
      </c>
      <c r="P13" s="225" t="s">
        <v>143</v>
      </c>
      <c r="Q13" s="225" t="s">
        <v>144</v>
      </c>
      <c r="R13" s="225" t="s">
        <v>145</v>
      </c>
      <c r="S13" s="225" t="s">
        <v>149</v>
      </c>
      <c r="T13" s="225" t="s">
        <v>148</v>
      </c>
      <c r="U13" s="225" t="s">
        <v>150</v>
      </c>
      <c r="V13" s="225" t="s">
        <v>151</v>
      </c>
      <c r="W13" s="225" t="s">
        <v>153</v>
      </c>
      <c r="X13" s="225" t="s">
        <v>146</v>
      </c>
      <c r="Y13" s="225" t="s">
        <v>152</v>
      </c>
      <c r="Z13" s="225" t="s">
        <v>147</v>
      </c>
    </row>
    <row r="14" spans="2:26" x14ac:dyDescent="0.25">
      <c r="B14" s="76"/>
      <c r="C14" s="49" t="s">
        <v>132</v>
      </c>
      <c r="F14" s="234"/>
      <c r="G14" s="227"/>
      <c r="H14" s="227"/>
      <c r="I14" s="227"/>
      <c r="J14" s="227"/>
      <c r="K14" s="229"/>
      <c r="L14" s="232"/>
      <c r="M14" s="75"/>
      <c r="N14" s="1"/>
      <c r="O14" s="225"/>
      <c r="P14" s="225"/>
      <c r="Q14" s="225"/>
      <c r="R14" s="225"/>
      <c r="S14" s="225"/>
      <c r="T14" s="225"/>
      <c r="U14" s="225"/>
      <c r="V14" s="225"/>
      <c r="W14" s="225"/>
      <c r="X14" s="225"/>
      <c r="Y14" s="225"/>
      <c r="Z14" s="225"/>
    </row>
    <row r="15" spans="2:26" x14ac:dyDescent="0.25">
      <c r="B15" s="77"/>
      <c r="D15" s="49" t="s">
        <v>133</v>
      </c>
      <c r="F15" s="234"/>
      <c r="G15" s="227"/>
      <c r="H15" s="227"/>
      <c r="I15" s="227"/>
      <c r="J15" s="227"/>
      <c r="K15" s="229"/>
      <c r="L15" s="232"/>
      <c r="M15" s="75"/>
      <c r="N15" s="1"/>
      <c r="O15" s="225"/>
      <c r="P15" s="225"/>
      <c r="Q15" s="225"/>
      <c r="R15" s="225"/>
      <c r="S15" s="225"/>
      <c r="T15" s="225"/>
      <c r="U15" s="225"/>
      <c r="V15" s="225"/>
      <c r="W15" s="225"/>
      <c r="X15" s="225"/>
      <c r="Y15" s="225"/>
      <c r="Z15" s="225"/>
    </row>
    <row r="16" spans="2:26" x14ac:dyDescent="0.25">
      <c r="B16" s="77"/>
      <c r="E16" s="49" t="s">
        <v>134</v>
      </c>
      <c r="F16" s="234"/>
      <c r="G16" s="227"/>
      <c r="H16" s="227"/>
      <c r="I16" s="227"/>
      <c r="J16" s="227"/>
      <c r="K16" s="229"/>
      <c r="L16" s="232"/>
      <c r="M16" s="75"/>
      <c r="N16" s="1"/>
      <c r="O16" s="225"/>
      <c r="P16" s="225"/>
      <c r="Q16" s="225"/>
      <c r="R16" s="225"/>
      <c r="S16" s="225"/>
      <c r="T16" s="225"/>
      <c r="U16" s="225"/>
      <c r="V16" s="225"/>
      <c r="W16" s="225"/>
      <c r="X16" s="225"/>
      <c r="Y16" s="225"/>
      <c r="Z16" s="225"/>
    </row>
    <row r="17" spans="2:26" x14ac:dyDescent="0.25">
      <c r="B17" s="77"/>
      <c r="F17" s="78"/>
      <c r="G17" s="227"/>
      <c r="H17" s="227"/>
      <c r="I17" s="227"/>
      <c r="J17" s="227"/>
      <c r="K17" s="229"/>
      <c r="L17" s="232"/>
      <c r="M17" s="75"/>
      <c r="N17" s="1"/>
      <c r="Y17" s="15"/>
      <c r="Z17" s="92">
        <v>1</v>
      </c>
    </row>
    <row r="18" spans="2:26" x14ac:dyDescent="0.25">
      <c r="B18" s="80"/>
      <c r="C18" s="81"/>
      <c r="D18" s="81"/>
      <c r="E18" s="81"/>
      <c r="F18" s="82"/>
      <c r="G18" s="88"/>
      <c r="H18" s="89"/>
      <c r="I18" s="89"/>
      <c r="J18" s="90"/>
      <c r="K18" s="86" t="str">
        <f t="shared" ref="K18:K81" si="0">IF(Y18="","",IF(OR(F18="N",F18="n"),-S18*T18*U18*V18*100,S18*T18*U18*V18*100))</f>
        <v/>
      </c>
      <c r="L18" s="87" t="str">
        <f t="shared" ref="L18:L59" si="1">IF(Z18&lt;&gt;Z17,Z17,"")</f>
        <v/>
      </c>
      <c r="M18" s="58"/>
      <c r="N18" s="1"/>
      <c r="O18" s="91" t="str">
        <f t="shared" ref="O18:O81" si="2">IF(G18&lt;&gt;"",G18,IF(O17&lt;&gt;"",O17,""))</f>
        <v/>
      </c>
      <c r="P18" s="91" t="str">
        <f t="shared" ref="P18:P81" si="3">IF(G18&lt;&gt;"","",IF(H18&lt;&gt;"",H18,IF(P17&lt;&gt;"",P17,"")))</f>
        <v/>
      </c>
      <c r="Q18" s="91" t="str">
        <f t="shared" ref="Q18:Q81" si="4">IF(OR(G18&lt;&gt;"",H18&lt;&gt;""),"",IF(I18&lt;&gt;"",I18,IF(Q17&lt;&gt;"",Q17,"")))</f>
        <v/>
      </c>
      <c r="R18" s="91" t="str">
        <f t="shared" ref="R18:R81" si="5">IF(OR(G18&lt;&gt;"",H18&lt;&gt;"",I18&lt;&gt;""),"",IF(J18&lt;&gt;"",J18,IF(R17&lt;&gt;"",R17,"")))</f>
        <v/>
      </c>
      <c r="S18" s="91">
        <f>IF(O18&lt;&gt;"",O18/100,1)</f>
        <v>1</v>
      </c>
      <c r="T18" s="91">
        <f>IF(P18&lt;&gt;"",P18/100,1)</f>
        <v>1</v>
      </c>
      <c r="U18" s="91">
        <f>IF(Q18&lt;&gt;"",Q18/100,1)</f>
        <v>1</v>
      </c>
      <c r="V18" s="91">
        <f>IF(R18&lt;&gt;"",R18/100,1)</f>
        <v>1</v>
      </c>
      <c r="W18" s="91" t="str">
        <f>IF(OR(F18="P",F18="p",F18="M",F18="m",F18="O",F18="o"),"X","")</f>
        <v/>
      </c>
      <c r="X18" s="91" t="str">
        <f t="shared" ref="X18:X25" si="6">IF(W18&lt;&gt;"",S18*T18*U18*V18*100,"")</f>
        <v/>
      </c>
      <c r="Y18" s="91" t="str">
        <f>IF(OR(F18="P",F18="p",F18="M",F18="m",F18="-",F18="N",F18="n"),"X","")</f>
        <v/>
      </c>
      <c r="Z18" s="91">
        <f>IF(Y18&lt;&gt;"",Z17+1,Z17)</f>
        <v>1</v>
      </c>
    </row>
    <row r="19" spans="2:26" x14ac:dyDescent="0.25">
      <c r="B19" s="80"/>
      <c r="C19" s="81"/>
      <c r="D19" s="81"/>
      <c r="E19" s="81"/>
      <c r="F19" s="82"/>
      <c r="G19" s="88"/>
      <c r="H19" s="89"/>
      <c r="I19" s="89"/>
      <c r="J19" s="90"/>
      <c r="K19" s="86" t="str">
        <f t="shared" si="0"/>
        <v/>
      </c>
      <c r="L19" s="87" t="str">
        <f t="shared" si="1"/>
        <v/>
      </c>
      <c r="M19" s="58"/>
      <c r="N19" s="1"/>
      <c r="O19" s="91" t="str">
        <f t="shared" si="2"/>
        <v/>
      </c>
      <c r="P19" s="91" t="str">
        <f t="shared" si="3"/>
        <v/>
      </c>
      <c r="Q19" s="91" t="str">
        <f t="shared" si="4"/>
        <v/>
      </c>
      <c r="R19" s="91" t="str">
        <f t="shared" si="5"/>
        <v/>
      </c>
      <c r="S19" s="91">
        <f t="shared" ref="S19:S25" si="7">IF(O19&lt;&gt;"",O19/100,1)</f>
        <v>1</v>
      </c>
      <c r="T19" s="91">
        <f t="shared" ref="T19:T25" si="8">IF(P19&lt;&gt;"",P19/100,1)</f>
        <v>1</v>
      </c>
      <c r="U19" s="91">
        <f t="shared" ref="U19:U25" si="9">IF(Q19&lt;&gt;"",Q19/100,1)</f>
        <v>1</v>
      </c>
      <c r="V19" s="91">
        <f t="shared" ref="V19:V25" si="10">IF(R19&lt;&gt;"",R19/100,1)</f>
        <v>1</v>
      </c>
      <c r="W19" s="91" t="str">
        <f t="shared" ref="W19:W25" si="11">IF(OR(F19="P",F19="p",F19="M",F19="m",F19="O",F19="o"),"X","")</f>
        <v/>
      </c>
      <c r="X19" s="91" t="str">
        <f t="shared" si="6"/>
        <v/>
      </c>
      <c r="Y19" s="91" t="str">
        <f t="shared" ref="Y19:Y25" si="12">IF(OR(F19="P",F19="p",F19="M",F19="m",F19="-",F19="N",F19="n"),"X","")</f>
        <v/>
      </c>
      <c r="Z19" s="91">
        <f t="shared" ref="Z19:Z25" si="13">IF(Y19&lt;&gt;"",Z18+1,Z18)</f>
        <v>1</v>
      </c>
    </row>
    <row r="20" spans="2:26" x14ac:dyDescent="0.25">
      <c r="B20" s="80"/>
      <c r="C20" s="81"/>
      <c r="D20" s="81"/>
      <c r="E20" s="81"/>
      <c r="F20" s="82"/>
      <c r="G20" s="88"/>
      <c r="H20" s="89"/>
      <c r="I20" s="89"/>
      <c r="J20" s="90"/>
      <c r="K20" s="86" t="str">
        <f t="shared" si="0"/>
        <v/>
      </c>
      <c r="L20" s="87" t="str">
        <f t="shared" si="1"/>
        <v/>
      </c>
      <c r="M20" s="58"/>
      <c r="N20" s="1"/>
      <c r="O20" s="91" t="str">
        <f t="shared" si="2"/>
        <v/>
      </c>
      <c r="P20" s="91" t="str">
        <f t="shared" si="3"/>
        <v/>
      </c>
      <c r="Q20" s="91" t="str">
        <f t="shared" si="4"/>
        <v/>
      </c>
      <c r="R20" s="91" t="str">
        <f t="shared" si="5"/>
        <v/>
      </c>
      <c r="S20" s="91">
        <f t="shared" si="7"/>
        <v>1</v>
      </c>
      <c r="T20" s="91">
        <f t="shared" si="8"/>
        <v>1</v>
      </c>
      <c r="U20" s="91">
        <f t="shared" si="9"/>
        <v>1</v>
      </c>
      <c r="V20" s="91">
        <f t="shared" si="10"/>
        <v>1</v>
      </c>
      <c r="W20" s="91" t="str">
        <f t="shared" si="11"/>
        <v/>
      </c>
      <c r="X20" s="91" t="str">
        <f t="shared" si="6"/>
        <v/>
      </c>
      <c r="Y20" s="91" t="str">
        <f t="shared" si="12"/>
        <v/>
      </c>
      <c r="Z20" s="91">
        <f t="shared" si="13"/>
        <v>1</v>
      </c>
    </row>
    <row r="21" spans="2:26" x14ac:dyDescent="0.25">
      <c r="B21" s="80"/>
      <c r="C21" s="81"/>
      <c r="D21" s="81"/>
      <c r="E21" s="81"/>
      <c r="F21" s="82"/>
      <c r="G21" s="88"/>
      <c r="H21" s="89"/>
      <c r="I21" s="89"/>
      <c r="J21" s="90"/>
      <c r="K21" s="86" t="str">
        <f t="shared" si="0"/>
        <v/>
      </c>
      <c r="L21" s="87" t="str">
        <f t="shared" si="1"/>
        <v/>
      </c>
      <c r="M21" s="58"/>
      <c r="N21" s="1"/>
      <c r="O21" s="91" t="str">
        <f t="shared" si="2"/>
        <v/>
      </c>
      <c r="P21" s="91" t="str">
        <f t="shared" si="3"/>
        <v/>
      </c>
      <c r="Q21" s="91" t="str">
        <f t="shared" si="4"/>
        <v/>
      </c>
      <c r="R21" s="91" t="str">
        <f t="shared" si="5"/>
        <v/>
      </c>
      <c r="S21" s="91">
        <f t="shared" si="7"/>
        <v>1</v>
      </c>
      <c r="T21" s="91">
        <f t="shared" si="8"/>
        <v>1</v>
      </c>
      <c r="U21" s="91">
        <f t="shared" si="9"/>
        <v>1</v>
      </c>
      <c r="V21" s="91">
        <f t="shared" si="10"/>
        <v>1</v>
      </c>
      <c r="W21" s="91" t="str">
        <f t="shared" si="11"/>
        <v/>
      </c>
      <c r="X21" s="91" t="str">
        <f t="shared" si="6"/>
        <v/>
      </c>
      <c r="Y21" s="91" t="str">
        <f t="shared" si="12"/>
        <v/>
      </c>
      <c r="Z21" s="91">
        <f t="shared" si="13"/>
        <v>1</v>
      </c>
    </row>
    <row r="22" spans="2:26" x14ac:dyDescent="0.25">
      <c r="B22" s="80"/>
      <c r="C22" s="81"/>
      <c r="D22" s="81"/>
      <c r="E22" s="81"/>
      <c r="F22" s="82"/>
      <c r="G22" s="88"/>
      <c r="H22" s="89"/>
      <c r="I22" s="89"/>
      <c r="J22" s="90"/>
      <c r="K22" s="86" t="str">
        <f t="shared" si="0"/>
        <v/>
      </c>
      <c r="L22" s="87" t="str">
        <f t="shared" si="1"/>
        <v/>
      </c>
      <c r="M22" s="58"/>
      <c r="N22" s="1"/>
      <c r="O22" s="91" t="str">
        <f t="shared" si="2"/>
        <v/>
      </c>
      <c r="P22" s="91" t="str">
        <f t="shared" si="3"/>
        <v/>
      </c>
      <c r="Q22" s="91" t="str">
        <f t="shared" si="4"/>
        <v/>
      </c>
      <c r="R22" s="91" t="str">
        <f t="shared" si="5"/>
        <v/>
      </c>
      <c r="S22" s="91">
        <f t="shared" si="7"/>
        <v>1</v>
      </c>
      <c r="T22" s="91">
        <f t="shared" si="8"/>
        <v>1</v>
      </c>
      <c r="U22" s="91">
        <f t="shared" si="9"/>
        <v>1</v>
      </c>
      <c r="V22" s="91">
        <f t="shared" si="10"/>
        <v>1</v>
      </c>
      <c r="W22" s="91" t="str">
        <f t="shared" si="11"/>
        <v/>
      </c>
      <c r="X22" s="91" t="str">
        <f t="shared" si="6"/>
        <v/>
      </c>
      <c r="Y22" s="91" t="str">
        <f t="shared" si="12"/>
        <v/>
      </c>
      <c r="Z22" s="91">
        <f t="shared" si="13"/>
        <v>1</v>
      </c>
    </row>
    <row r="23" spans="2:26" x14ac:dyDescent="0.25">
      <c r="B23" s="80"/>
      <c r="C23" s="81"/>
      <c r="D23" s="81"/>
      <c r="E23" s="81"/>
      <c r="F23" s="82"/>
      <c r="G23" s="88"/>
      <c r="H23" s="89"/>
      <c r="I23" s="89"/>
      <c r="J23" s="90"/>
      <c r="K23" s="86" t="str">
        <f t="shared" si="0"/>
        <v/>
      </c>
      <c r="L23" s="87" t="str">
        <f t="shared" si="1"/>
        <v/>
      </c>
      <c r="M23" s="58"/>
      <c r="N23" s="1"/>
      <c r="O23" s="91" t="str">
        <f t="shared" si="2"/>
        <v/>
      </c>
      <c r="P23" s="91" t="str">
        <f t="shared" si="3"/>
        <v/>
      </c>
      <c r="Q23" s="91" t="str">
        <f t="shared" si="4"/>
        <v/>
      </c>
      <c r="R23" s="91" t="str">
        <f t="shared" si="5"/>
        <v/>
      </c>
      <c r="S23" s="91">
        <f t="shared" si="7"/>
        <v>1</v>
      </c>
      <c r="T23" s="91">
        <f t="shared" si="8"/>
        <v>1</v>
      </c>
      <c r="U23" s="91">
        <f t="shared" si="9"/>
        <v>1</v>
      </c>
      <c r="V23" s="91">
        <f t="shared" si="10"/>
        <v>1</v>
      </c>
      <c r="W23" s="91" t="str">
        <f t="shared" si="11"/>
        <v/>
      </c>
      <c r="X23" s="91" t="str">
        <f t="shared" si="6"/>
        <v/>
      </c>
      <c r="Y23" s="91" t="str">
        <f t="shared" si="12"/>
        <v/>
      </c>
      <c r="Z23" s="91">
        <f t="shared" si="13"/>
        <v>1</v>
      </c>
    </row>
    <row r="24" spans="2:26" x14ac:dyDescent="0.25">
      <c r="B24" s="80"/>
      <c r="C24" s="81"/>
      <c r="D24" s="81"/>
      <c r="E24" s="81"/>
      <c r="F24" s="82"/>
      <c r="G24" s="88"/>
      <c r="H24" s="89"/>
      <c r="I24" s="89"/>
      <c r="J24" s="90"/>
      <c r="K24" s="86" t="str">
        <f t="shared" si="0"/>
        <v/>
      </c>
      <c r="L24" s="87" t="str">
        <f t="shared" si="1"/>
        <v/>
      </c>
      <c r="M24" s="58"/>
      <c r="N24" s="1"/>
      <c r="O24" s="91" t="str">
        <f t="shared" si="2"/>
        <v/>
      </c>
      <c r="P24" s="91" t="str">
        <f t="shared" si="3"/>
        <v/>
      </c>
      <c r="Q24" s="91" t="str">
        <f t="shared" si="4"/>
        <v/>
      </c>
      <c r="R24" s="91" t="str">
        <f t="shared" si="5"/>
        <v/>
      </c>
      <c r="S24" s="91">
        <f t="shared" si="7"/>
        <v>1</v>
      </c>
      <c r="T24" s="91">
        <f t="shared" si="8"/>
        <v>1</v>
      </c>
      <c r="U24" s="91">
        <f t="shared" si="9"/>
        <v>1</v>
      </c>
      <c r="V24" s="91">
        <f t="shared" si="10"/>
        <v>1</v>
      </c>
      <c r="W24" s="91" t="str">
        <f t="shared" si="11"/>
        <v/>
      </c>
      <c r="X24" s="91" t="str">
        <f t="shared" si="6"/>
        <v/>
      </c>
      <c r="Y24" s="91" t="str">
        <f t="shared" si="12"/>
        <v/>
      </c>
      <c r="Z24" s="91">
        <f t="shared" si="13"/>
        <v>1</v>
      </c>
    </row>
    <row r="25" spans="2:26" x14ac:dyDescent="0.25">
      <c r="B25" s="80"/>
      <c r="C25" s="81"/>
      <c r="D25" s="81"/>
      <c r="E25" s="81"/>
      <c r="F25" s="82"/>
      <c r="G25" s="88"/>
      <c r="H25" s="89"/>
      <c r="I25" s="89"/>
      <c r="J25" s="90"/>
      <c r="K25" s="86" t="str">
        <f t="shared" si="0"/>
        <v/>
      </c>
      <c r="L25" s="87" t="str">
        <f t="shared" si="1"/>
        <v/>
      </c>
      <c r="M25" s="58"/>
      <c r="N25" s="1"/>
      <c r="O25" s="91" t="str">
        <f t="shared" si="2"/>
        <v/>
      </c>
      <c r="P25" s="91" t="str">
        <f t="shared" si="3"/>
        <v/>
      </c>
      <c r="Q25" s="91" t="str">
        <f t="shared" si="4"/>
        <v/>
      </c>
      <c r="R25" s="91" t="str">
        <f t="shared" si="5"/>
        <v/>
      </c>
      <c r="S25" s="91">
        <f t="shared" si="7"/>
        <v>1</v>
      </c>
      <c r="T25" s="91">
        <f t="shared" si="8"/>
        <v>1</v>
      </c>
      <c r="U25" s="91">
        <f t="shared" si="9"/>
        <v>1</v>
      </c>
      <c r="V25" s="91">
        <f t="shared" si="10"/>
        <v>1</v>
      </c>
      <c r="W25" s="91" t="str">
        <f t="shared" si="11"/>
        <v/>
      </c>
      <c r="X25" s="91" t="str">
        <f t="shared" si="6"/>
        <v/>
      </c>
      <c r="Y25" s="91" t="str">
        <f t="shared" si="12"/>
        <v/>
      </c>
      <c r="Z25" s="91">
        <f t="shared" si="13"/>
        <v>1</v>
      </c>
    </row>
    <row r="26" spans="2:26" x14ac:dyDescent="0.25">
      <c r="B26" s="80"/>
      <c r="C26" s="81"/>
      <c r="D26" s="81"/>
      <c r="E26" s="81"/>
      <c r="F26" s="82"/>
      <c r="G26" s="88"/>
      <c r="H26" s="89"/>
      <c r="I26" s="89"/>
      <c r="J26" s="90"/>
      <c r="K26" s="86" t="str">
        <f t="shared" si="0"/>
        <v/>
      </c>
      <c r="L26" s="87" t="str">
        <f t="shared" si="1"/>
        <v/>
      </c>
      <c r="M26" s="58"/>
      <c r="N26" s="1"/>
      <c r="O26" s="91" t="str">
        <f t="shared" si="2"/>
        <v/>
      </c>
      <c r="P26" s="91" t="str">
        <f t="shared" si="3"/>
        <v/>
      </c>
      <c r="Q26" s="91" t="str">
        <f t="shared" si="4"/>
        <v/>
      </c>
      <c r="R26" s="91" t="str">
        <f t="shared" si="5"/>
        <v/>
      </c>
      <c r="S26" s="91">
        <f t="shared" ref="S26:S59" si="14">IF(O26&lt;&gt;"",O26/100,1)</f>
        <v>1</v>
      </c>
      <c r="T26" s="91">
        <f t="shared" ref="T26:T59" si="15">IF(P26&lt;&gt;"",P26/100,1)</f>
        <v>1</v>
      </c>
      <c r="U26" s="91">
        <f t="shared" ref="U26:U59" si="16">IF(Q26&lt;&gt;"",Q26/100,1)</f>
        <v>1</v>
      </c>
      <c r="V26" s="91">
        <f t="shared" ref="V26:V59" si="17">IF(R26&lt;&gt;"",R26/100,1)</f>
        <v>1</v>
      </c>
      <c r="W26" s="91" t="str">
        <f t="shared" ref="W26:W59" si="18">IF(OR(F26="P",F26="p",F26="M",F26="m",F26="O",F26="o"),"X","")</f>
        <v/>
      </c>
      <c r="X26" s="91" t="str">
        <f t="shared" ref="X26:X59" si="19">IF(W26&lt;&gt;"",S26*T26*U26*V26*100,"")</f>
        <v/>
      </c>
      <c r="Y26" s="91" t="str">
        <f t="shared" ref="Y26:Y59" si="20">IF(OR(F26="P",F26="p",F26="M",F26="m",F26="-",F26="N",F26="n"),"X","")</f>
        <v/>
      </c>
      <c r="Z26" s="91">
        <f t="shared" ref="Z26:Z59" si="21">IF(Y26&lt;&gt;"",Z25+1,Z25)</f>
        <v>1</v>
      </c>
    </row>
    <row r="27" spans="2:26" x14ac:dyDescent="0.25">
      <c r="B27" s="80"/>
      <c r="C27" s="81"/>
      <c r="D27" s="81"/>
      <c r="E27" s="81"/>
      <c r="F27" s="82"/>
      <c r="G27" s="88"/>
      <c r="H27" s="89"/>
      <c r="I27" s="89"/>
      <c r="J27" s="90"/>
      <c r="K27" s="86" t="str">
        <f t="shared" si="0"/>
        <v/>
      </c>
      <c r="L27" s="87" t="str">
        <f t="shared" si="1"/>
        <v/>
      </c>
      <c r="M27" s="58"/>
      <c r="N27" s="1"/>
      <c r="O27" s="91" t="str">
        <f t="shared" si="2"/>
        <v/>
      </c>
      <c r="P27" s="91" t="str">
        <f t="shared" si="3"/>
        <v/>
      </c>
      <c r="Q27" s="91" t="str">
        <f t="shared" si="4"/>
        <v/>
      </c>
      <c r="R27" s="91" t="str">
        <f t="shared" si="5"/>
        <v/>
      </c>
      <c r="S27" s="91">
        <f t="shared" si="14"/>
        <v>1</v>
      </c>
      <c r="T27" s="91">
        <f t="shared" si="15"/>
        <v>1</v>
      </c>
      <c r="U27" s="91">
        <f t="shared" si="16"/>
        <v>1</v>
      </c>
      <c r="V27" s="91">
        <f t="shared" si="17"/>
        <v>1</v>
      </c>
      <c r="W27" s="91" t="str">
        <f t="shared" si="18"/>
        <v/>
      </c>
      <c r="X27" s="91" t="str">
        <f t="shared" si="19"/>
        <v/>
      </c>
      <c r="Y27" s="91" t="str">
        <f t="shared" si="20"/>
        <v/>
      </c>
      <c r="Z27" s="91">
        <f t="shared" si="21"/>
        <v>1</v>
      </c>
    </row>
    <row r="28" spans="2:26" x14ac:dyDescent="0.25">
      <c r="B28" s="80"/>
      <c r="C28" s="81"/>
      <c r="D28" s="81"/>
      <c r="E28" s="81"/>
      <c r="F28" s="82"/>
      <c r="G28" s="88"/>
      <c r="H28" s="89"/>
      <c r="I28" s="89"/>
      <c r="J28" s="90"/>
      <c r="K28" s="86" t="str">
        <f t="shared" si="0"/>
        <v/>
      </c>
      <c r="L28" s="87" t="str">
        <f t="shared" si="1"/>
        <v/>
      </c>
      <c r="M28" s="58"/>
      <c r="N28" s="1"/>
      <c r="O28" s="91" t="str">
        <f t="shared" si="2"/>
        <v/>
      </c>
      <c r="P28" s="91" t="str">
        <f t="shared" si="3"/>
        <v/>
      </c>
      <c r="Q28" s="91" t="str">
        <f t="shared" si="4"/>
        <v/>
      </c>
      <c r="R28" s="91" t="str">
        <f t="shared" si="5"/>
        <v/>
      </c>
      <c r="S28" s="91">
        <f t="shared" si="14"/>
        <v>1</v>
      </c>
      <c r="T28" s="91">
        <f t="shared" si="15"/>
        <v>1</v>
      </c>
      <c r="U28" s="91">
        <f t="shared" si="16"/>
        <v>1</v>
      </c>
      <c r="V28" s="91">
        <f t="shared" si="17"/>
        <v>1</v>
      </c>
      <c r="W28" s="91" t="str">
        <f t="shared" si="18"/>
        <v/>
      </c>
      <c r="X28" s="91" t="str">
        <f t="shared" si="19"/>
        <v/>
      </c>
      <c r="Y28" s="91" t="str">
        <f t="shared" si="20"/>
        <v/>
      </c>
      <c r="Z28" s="91">
        <f t="shared" si="21"/>
        <v>1</v>
      </c>
    </row>
    <row r="29" spans="2:26" x14ac:dyDescent="0.25">
      <c r="B29" s="80"/>
      <c r="C29" s="81"/>
      <c r="D29" s="81"/>
      <c r="E29" s="81"/>
      <c r="F29" s="82"/>
      <c r="G29" s="88"/>
      <c r="H29" s="89"/>
      <c r="I29" s="89"/>
      <c r="J29" s="90"/>
      <c r="K29" s="86" t="str">
        <f t="shared" si="0"/>
        <v/>
      </c>
      <c r="L29" s="87" t="str">
        <f t="shared" si="1"/>
        <v/>
      </c>
      <c r="M29" s="58"/>
      <c r="N29" s="1"/>
      <c r="O29" s="91" t="str">
        <f t="shared" si="2"/>
        <v/>
      </c>
      <c r="P29" s="91" t="str">
        <f t="shared" si="3"/>
        <v/>
      </c>
      <c r="Q29" s="91" t="str">
        <f t="shared" si="4"/>
        <v/>
      </c>
      <c r="R29" s="91" t="str">
        <f t="shared" si="5"/>
        <v/>
      </c>
      <c r="S29" s="91">
        <f t="shared" si="14"/>
        <v>1</v>
      </c>
      <c r="T29" s="91">
        <f t="shared" si="15"/>
        <v>1</v>
      </c>
      <c r="U29" s="91">
        <f t="shared" si="16"/>
        <v>1</v>
      </c>
      <c r="V29" s="91">
        <f t="shared" si="17"/>
        <v>1</v>
      </c>
      <c r="W29" s="91" t="str">
        <f t="shared" si="18"/>
        <v/>
      </c>
      <c r="X29" s="91" t="str">
        <f t="shared" si="19"/>
        <v/>
      </c>
      <c r="Y29" s="91" t="str">
        <f t="shared" si="20"/>
        <v/>
      </c>
      <c r="Z29" s="91">
        <f t="shared" si="21"/>
        <v>1</v>
      </c>
    </row>
    <row r="30" spans="2:26" x14ac:dyDescent="0.25">
      <c r="B30" s="80"/>
      <c r="C30" s="81"/>
      <c r="D30" s="81"/>
      <c r="E30" s="81"/>
      <c r="F30" s="82"/>
      <c r="G30" s="88"/>
      <c r="H30" s="89"/>
      <c r="I30" s="89"/>
      <c r="J30" s="90"/>
      <c r="K30" s="86" t="str">
        <f t="shared" si="0"/>
        <v/>
      </c>
      <c r="L30" s="87" t="str">
        <f t="shared" si="1"/>
        <v/>
      </c>
      <c r="M30" s="58"/>
      <c r="N30" s="1"/>
      <c r="O30" s="91" t="str">
        <f t="shared" si="2"/>
        <v/>
      </c>
      <c r="P30" s="91" t="str">
        <f t="shared" si="3"/>
        <v/>
      </c>
      <c r="Q30" s="91" t="str">
        <f t="shared" si="4"/>
        <v/>
      </c>
      <c r="R30" s="91" t="str">
        <f t="shared" si="5"/>
        <v/>
      </c>
      <c r="S30" s="91">
        <f t="shared" si="14"/>
        <v>1</v>
      </c>
      <c r="T30" s="91">
        <f t="shared" si="15"/>
        <v>1</v>
      </c>
      <c r="U30" s="91">
        <f t="shared" si="16"/>
        <v>1</v>
      </c>
      <c r="V30" s="91">
        <f t="shared" si="17"/>
        <v>1</v>
      </c>
      <c r="W30" s="91" t="str">
        <f t="shared" si="18"/>
        <v/>
      </c>
      <c r="X30" s="91" t="str">
        <f t="shared" si="19"/>
        <v/>
      </c>
      <c r="Y30" s="91" t="str">
        <f t="shared" si="20"/>
        <v/>
      </c>
      <c r="Z30" s="91">
        <f t="shared" si="21"/>
        <v>1</v>
      </c>
    </row>
    <row r="31" spans="2:26" x14ac:dyDescent="0.25">
      <c r="B31" s="80"/>
      <c r="C31" s="81"/>
      <c r="D31" s="81"/>
      <c r="E31" s="81"/>
      <c r="F31" s="82"/>
      <c r="G31" s="88"/>
      <c r="H31" s="89"/>
      <c r="I31" s="89"/>
      <c r="J31" s="90"/>
      <c r="K31" s="86" t="str">
        <f t="shared" si="0"/>
        <v/>
      </c>
      <c r="L31" s="87" t="str">
        <f t="shared" si="1"/>
        <v/>
      </c>
      <c r="M31" s="58"/>
      <c r="N31" s="1"/>
      <c r="O31" s="91" t="str">
        <f t="shared" si="2"/>
        <v/>
      </c>
      <c r="P31" s="91" t="str">
        <f t="shared" si="3"/>
        <v/>
      </c>
      <c r="Q31" s="91" t="str">
        <f t="shared" si="4"/>
        <v/>
      </c>
      <c r="R31" s="91" t="str">
        <f t="shared" si="5"/>
        <v/>
      </c>
      <c r="S31" s="91">
        <f t="shared" si="14"/>
        <v>1</v>
      </c>
      <c r="T31" s="91">
        <f t="shared" si="15"/>
        <v>1</v>
      </c>
      <c r="U31" s="91">
        <f t="shared" si="16"/>
        <v>1</v>
      </c>
      <c r="V31" s="91">
        <f t="shared" si="17"/>
        <v>1</v>
      </c>
      <c r="W31" s="91" t="str">
        <f t="shared" si="18"/>
        <v/>
      </c>
      <c r="X31" s="91" t="str">
        <f t="shared" si="19"/>
        <v/>
      </c>
      <c r="Y31" s="91" t="str">
        <f t="shared" si="20"/>
        <v/>
      </c>
      <c r="Z31" s="91">
        <f t="shared" si="21"/>
        <v>1</v>
      </c>
    </row>
    <row r="32" spans="2:26" x14ac:dyDescent="0.25">
      <c r="B32" s="80"/>
      <c r="C32" s="81"/>
      <c r="D32" s="81"/>
      <c r="E32" s="81"/>
      <c r="F32" s="82"/>
      <c r="G32" s="88"/>
      <c r="H32" s="89"/>
      <c r="I32" s="89"/>
      <c r="J32" s="90"/>
      <c r="K32" s="86" t="str">
        <f t="shared" si="0"/>
        <v/>
      </c>
      <c r="L32" s="87" t="str">
        <f t="shared" si="1"/>
        <v/>
      </c>
      <c r="M32" s="58"/>
      <c r="N32" s="1"/>
      <c r="O32" s="91" t="str">
        <f t="shared" si="2"/>
        <v/>
      </c>
      <c r="P32" s="91" t="str">
        <f t="shared" si="3"/>
        <v/>
      </c>
      <c r="Q32" s="91" t="str">
        <f t="shared" si="4"/>
        <v/>
      </c>
      <c r="R32" s="91" t="str">
        <f t="shared" si="5"/>
        <v/>
      </c>
      <c r="S32" s="91">
        <f t="shared" si="14"/>
        <v>1</v>
      </c>
      <c r="T32" s="91">
        <f t="shared" si="15"/>
        <v>1</v>
      </c>
      <c r="U32" s="91">
        <f t="shared" si="16"/>
        <v>1</v>
      </c>
      <c r="V32" s="91">
        <f t="shared" si="17"/>
        <v>1</v>
      </c>
      <c r="W32" s="91" t="str">
        <f t="shared" si="18"/>
        <v/>
      </c>
      <c r="X32" s="91" t="str">
        <f t="shared" si="19"/>
        <v/>
      </c>
      <c r="Y32" s="91" t="str">
        <f t="shared" si="20"/>
        <v/>
      </c>
      <c r="Z32" s="91">
        <f t="shared" si="21"/>
        <v>1</v>
      </c>
    </row>
    <row r="33" spans="2:26" x14ac:dyDescent="0.25">
      <c r="B33" s="80"/>
      <c r="C33" s="81"/>
      <c r="D33" s="81"/>
      <c r="E33" s="81"/>
      <c r="F33" s="82"/>
      <c r="G33" s="88"/>
      <c r="H33" s="89"/>
      <c r="I33" s="89"/>
      <c r="J33" s="90"/>
      <c r="K33" s="86" t="str">
        <f t="shared" si="0"/>
        <v/>
      </c>
      <c r="L33" s="87" t="str">
        <f t="shared" si="1"/>
        <v/>
      </c>
      <c r="M33" s="58"/>
      <c r="N33" s="1"/>
      <c r="O33" s="91" t="str">
        <f t="shared" si="2"/>
        <v/>
      </c>
      <c r="P33" s="91" t="str">
        <f t="shared" si="3"/>
        <v/>
      </c>
      <c r="Q33" s="91" t="str">
        <f t="shared" si="4"/>
        <v/>
      </c>
      <c r="R33" s="91" t="str">
        <f t="shared" si="5"/>
        <v/>
      </c>
      <c r="S33" s="91">
        <f t="shared" si="14"/>
        <v>1</v>
      </c>
      <c r="T33" s="91">
        <f t="shared" si="15"/>
        <v>1</v>
      </c>
      <c r="U33" s="91">
        <f t="shared" si="16"/>
        <v>1</v>
      </c>
      <c r="V33" s="91">
        <f t="shared" si="17"/>
        <v>1</v>
      </c>
      <c r="W33" s="91" t="str">
        <f t="shared" si="18"/>
        <v/>
      </c>
      <c r="X33" s="91" t="str">
        <f t="shared" si="19"/>
        <v/>
      </c>
      <c r="Y33" s="91" t="str">
        <f t="shared" si="20"/>
        <v/>
      </c>
      <c r="Z33" s="91">
        <f t="shared" si="21"/>
        <v>1</v>
      </c>
    </row>
    <row r="34" spans="2:26" x14ac:dyDescent="0.25">
      <c r="B34" s="80"/>
      <c r="C34" s="81"/>
      <c r="D34" s="81"/>
      <c r="E34" s="81"/>
      <c r="F34" s="82"/>
      <c r="G34" s="88"/>
      <c r="H34" s="89"/>
      <c r="I34" s="89"/>
      <c r="J34" s="90"/>
      <c r="K34" s="86" t="str">
        <f t="shared" si="0"/>
        <v/>
      </c>
      <c r="L34" s="87" t="str">
        <f t="shared" si="1"/>
        <v/>
      </c>
      <c r="M34" s="58"/>
      <c r="N34" s="1"/>
      <c r="O34" s="91" t="str">
        <f t="shared" si="2"/>
        <v/>
      </c>
      <c r="P34" s="91" t="str">
        <f t="shared" si="3"/>
        <v/>
      </c>
      <c r="Q34" s="91" t="str">
        <f t="shared" si="4"/>
        <v/>
      </c>
      <c r="R34" s="91" t="str">
        <f t="shared" si="5"/>
        <v/>
      </c>
      <c r="S34" s="91">
        <f t="shared" si="14"/>
        <v>1</v>
      </c>
      <c r="T34" s="91">
        <f t="shared" si="15"/>
        <v>1</v>
      </c>
      <c r="U34" s="91">
        <f t="shared" si="16"/>
        <v>1</v>
      </c>
      <c r="V34" s="91">
        <f t="shared" si="17"/>
        <v>1</v>
      </c>
      <c r="W34" s="91" t="str">
        <f t="shared" si="18"/>
        <v/>
      </c>
      <c r="X34" s="91" t="str">
        <f t="shared" si="19"/>
        <v/>
      </c>
      <c r="Y34" s="91" t="str">
        <f t="shared" si="20"/>
        <v/>
      </c>
      <c r="Z34" s="91">
        <f t="shared" si="21"/>
        <v>1</v>
      </c>
    </row>
    <row r="35" spans="2:26" x14ac:dyDescent="0.25">
      <c r="B35" s="80"/>
      <c r="C35" s="81"/>
      <c r="D35" s="81"/>
      <c r="E35" s="81"/>
      <c r="F35" s="82"/>
      <c r="G35" s="88"/>
      <c r="H35" s="89"/>
      <c r="I35" s="89"/>
      <c r="J35" s="90"/>
      <c r="K35" s="86" t="str">
        <f t="shared" si="0"/>
        <v/>
      </c>
      <c r="L35" s="87" t="str">
        <f t="shared" si="1"/>
        <v/>
      </c>
      <c r="M35" s="58"/>
      <c r="N35" s="1"/>
      <c r="O35" s="91" t="str">
        <f t="shared" si="2"/>
        <v/>
      </c>
      <c r="P35" s="91" t="str">
        <f t="shared" si="3"/>
        <v/>
      </c>
      <c r="Q35" s="91" t="str">
        <f t="shared" si="4"/>
        <v/>
      </c>
      <c r="R35" s="91" t="str">
        <f t="shared" si="5"/>
        <v/>
      </c>
      <c r="S35" s="91">
        <f t="shared" si="14"/>
        <v>1</v>
      </c>
      <c r="T35" s="91">
        <f t="shared" si="15"/>
        <v>1</v>
      </c>
      <c r="U35" s="91">
        <f t="shared" si="16"/>
        <v>1</v>
      </c>
      <c r="V35" s="91">
        <f t="shared" si="17"/>
        <v>1</v>
      </c>
      <c r="W35" s="91" t="str">
        <f t="shared" si="18"/>
        <v/>
      </c>
      <c r="X35" s="91" t="str">
        <f t="shared" si="19"/>
        <v/>
      </c>
      <c r="Y35" s="91" t="str">
        <f t="shared" si="20"/>
        <v/>
      </c>
      <c r="Z35" s="91">
        <f t="shared" si="21"/>
        <v>1</v>
      </c>
    </row>
    <row r="36" spans="2:26" x14ac:dyDescent="0.25">
      <c r="B36" s="80"/>
      <c r="C36" s="81"/>
      <c r="D36" s="81"/>
      <c r="E36" s="81"/>
      <c r="F36" s="82"/>
      <c r="G36" s="88"/>
      <c r="H36" s="89"/>
      <c r="I36" s="89"/>
      <c r="J36" s="90"/>
      <c r="K36" s="86" t="str">
        <f t="shared" si="0"/>
        <v/>
      </c>
      <c r="L36" s="87" t="str">
        <f t="shared" si="1"/>
        <v/>
      </c>
      <c r="M36" s="58"/>
      <c r="N36" s="1"/>
      <c r="O36" s="91" t="str">
        <f t="shared" si="2"/>
        <v/>
      </c>
      <c r="P36" s="91" t="str">
        <f t="shared" si="3"/>
        <v/>
      </c>
      <c r="Q36" s="91" t="str">
        <f t="shared" si="4"/>
        <v/>
      </c>
      <c r="R36" s="91" t="str">
        <f t="shared" si="5"/>
        <v/>
      </c>
      <c r="S36" s="91">
        <f t="shared" si="14"/>
        <v>1</v>
      </c>
      <c r="T36" s="91">
        <f t="shared" si="15"/>
        <v>1</v>
      </c>
      <c r="U36" s="91">
        <f t="shared" si="16"/>
        <v>1</v>
      </c>
      <c r="V36" s="91">
        <f t="shared" si="17"/>
        <v>1</v>
      </c>
      <c r="W36" s="91" t="str">
        <f t="shared" si="18"/>
        <v/>
      </c>
      <c r="X36" s="91" t="str">
        <f t="shared" si="19"/>
        <v/>
      </c>
      <c r="Y36" s="91" t="str">
        <f t="shared" si="20"/>
        <v/>
      </c>
      <c r="Z36" s="91">
        <f t="shared" si="21"/>
        <v>1</v>
      </c>
    </row>
    <row r="37" spans="2:26" x14ac:dyDescent="0.25">
      <c r="B37" s="80"/>
      <c r="C37" s="81"/>
      <c r="D37" s="81"/>
      <c r="E37" s="81"/>
      <c r="F37" s="82"/>
      <c r="G37" s="88"/>
      <c r="H37" s="89"/>
      <c r="I37" s="89"/>
      <c r="J37" s="90"/>
      <c r="K37" s="86" t="str">
        <f t="shared" si="0"/>
        <v/>
      </c>
      <c r="L37" s="87" t="str">
        <f t="shared" si="1"/>
        <v/>
      </c>
      <c r="M37" s="58"/>
      <c r="N37" s="1"/>
      <c r="O37" s="91" t="str">
        <f t="shared" si="2"/>
        <v/>
      </c>
      <c r="P37" s="91" t="str">
        <f t="shared" si="3"/>
        <v/>
      </c>
      <c r="Q37" s="91" t="str">
        <f t="shared" si="4"/>
        <v/>
      </c>
      <c r="R37" s="91" t="str">
        <f t="shared" si="5"/>
        <v/>
      </c>
      <c r="S37" s="91">
        <f t="shared" si="14"/>
        <v>1</v>
      </c>
      <c r="T37" s="91">
        <f t="shared" si="15"/>
        <v>1</v>
      </c>
      <c r="U37" s="91">
        <f t="shared" si="16"/>
        <v>1</v>
      </c>
      <c r="V37" s="91">
        <f t="shared" si="17"/>
        <v>1</v>
      </c>
      <c r="W37" s="91" t="str">
        <f t="shared" si="18"/>
        <v/>
      </c>
      <c r="X37" s="91" t="str">
        <f t="shared" si="19"/>
        <v/>
      </c>
      <c r="Y37" s="91" t="str">
        <f t="shared" si="20"/>
        <v/>
      </c>
      <c r="Z37" s="91">
        <f t="shared" si="21"/>
        <v>1</v>
      </c>
    </row>
    <row r="38" spans="2:26" x14ac:dyDescent="0.25">
      <c r="B38" s="80"/>
      <c r="C38" s="81"/>
      <c r="D38" s="81"/>
      <c r="E38" s="81"/>
      <c r="F38" s="82"/>
      <c r="G38" s="88"/>
      <c r="H38" s="89"/>
      <c r="I38" s="89"/>
      <c r="J38" s="90"/>
      <c r="K38" s="86" t="str">
        <f t="shared" si="0"/>
        <v/>
      </c>
      <c r="L38" s="87" t="str">
        <f t="shared" si="1"/>
        <v/>
      </c>
      <c r="M38" s="58"/>
      <c r="N38" s="1"/>
      <c r="O38" s="91" t="str">
        <f t="shared" si="2"/>
        <v/>
      </c>
      <c r="P38" s="91" t="str">
        <f t="shared" si="3"/>
        <v/>
      </c>
      <c r="Q38" s="91" t="str">
        <f t="shared" si="4"/>
        <v/>
      </c>
      <c r="R38" s="91" t="str">
        <f t="shared" si="5"/>
        <v/>
      </c>
      <c r="S38" s="91">
        <f t="shared" si="14"/>
        <v>1</v>
      </c>
      <c r="T38" s="91">
        <f t="shared" si="15"/>
        <v>1</v>
      </c>
      <c r="U38" s="91">
        <f t="shared" si="16"/>
        <v>1</v>
      </c>
      <c r="V38" s="91">
        <f t="shared" si="17"/>
        <v>1</v>
      </c>
      <c r="W38" s="91" t="str">
        <f t="shared" si="18"/>
        <v/>
      </c>
      <c r="X38" s="91" t="str">
        <f t="shared" si="19"/>
        <v/>
      </c>
      <c r="Y38" s="91" t="str">
        <f t="shared" si="20"/>
        <v/>
      </c>
      <c r="Z38" s="91">
        <f t="shared" si="21"/>
        <v>1</v>
      </c>
    </row>
    <row r="39" spans="2:26" x14ac:dyDescent="0.25">
      <c r="B39" s="80"/>
      <c r="C39" s="81"/>
      <c r="D39" s="81"/>
      <c r="E39" s="81"/>
      <c r="F39" s="82"/>
      <c r="G39" s="88"/>
      <c r="H39" s="89"/>
      <c r="I39" s="89"/>
      <c r="J39" s="90"/>
      <c r="K39" s="86" t="str">
        <f t="shared" si="0"/>
        <v/>
      </c>
      <c r="L39" s="87" t="str">
        <f t="shared" si="1"/>
        <v/>
      </c>
      <c r="M39" s="58"/>
      <c r="N39" s="1"/>
      <c r="O39" s="91" t="str">
        <f t="shared" si="2"/>
        <v/>
      </c>
      <c r="P39" s="91" t="str">
        <f t="shared" si="3"/>
        <v/>
      </c>
      <c r="Q39" s="91" t="str">
        <f t="shared" si="4"/>
        <v/>
      </c>
      <c r="R39" s="91" t="str">
        <f t="shared" si="5"/>
        <v/>
      </c>
      <c r="S39" s="91">
        <f t="shared" si="14"/>
        <v>1</v>
      </c>
      <c r="T39" s="91">
        <f t="shared" si="15"/>
        <v>1</v>
      </c>
      <c r="U39" s="91">
        <f t="shared" si="16"/>
        <v>1</v>
      </c>
      <c r="V39" s="91">
        <f t="shared" si="17"/>
        <v>1</v>
      </c>
      <c r="W39" s="91" t="str">
        <f t="shared" si="18"/>
        <v/>
      </c>
      <c r="X39" s="91" t="str">
        <f t="shared" si="19"/>
        <v/>
      </c>
      <c r="Y39" s="91" t="str">
        <f t="shared" si="20"/>
        <v/>
      </c>
      <c r="Z39" s="91">
        <f>IF(Y39&lt;&gt;"",Z38+1,Z38)</f>
        <v>1</v>
      </c>
    </row>
    <row r="40" spans="2:26" x14ac:dyDescent="0.25">
      <c r="B40" s="80"/>
      <c r="C40" s="81"/>
      <c r="D40" s="81"/>
      <c r="E40" s="81"/>
      <c r="F40" s="82"/>
      <c r="G40" s="88"/>
      <c r="H40" s="89"/>
      <c r="I40" s="89"/>
      <c r="J40" s="90"/>
      <c r="K40" s="86" t="str">
        <f t="shared" si="0"/>
        <v/>
      </c>
      <c r="L40" s="87" t="str">
        <f t="shared" si="1"/>
        <v/>
      </c>
      <c r="M40" s="58"/>
      <c r="N40" s="1"/>
      <c r="O40" s="91" t="str">
        <f t="shared" si="2"/>
        <v/>
      </c>
      <c r="P40" s="91" t="str">
        <f t="shared" si="3"/>
        <v/>
      </c>
      <c r="Q40" s="91" t="str">
        <f t="shared" si="4"/>
        <v/>
      </c>
      <c r="R40" s="91" t="str">
        <f t="shared" si="5"/>
        <v/>
      </c>
      <c r="S40" s="91">
        <f t="shared" si="14"/>
        <v>1</v>
      </c>
      <c r="T40" s="91">
        <f t="shared" si="15"/>
        <v>1</v>
      </c>
      <c r="U40" s="91">
        <f t="shared" si="16"/>
        <v>1</v>
      </c>
      <c r="V40" s="91">
        <f t="shared" si="17"/>
        <v>1</v>
      </c>
      <c r="W40" s="91" t="str">
        <f t="shared" si="18"/>
        <v/>
      </c>
      <c r="X40" s="91" t="str">
        <f t="shared" si="19"/>
        <v/>
      </c>
      <c r="Y40" s="91" t="str">
        <f t="shared" si="20"/>
        <v/>
      </c>
      <c r="Z40" s="91">
        <f t="shared" si="21"/>
        <v>1</v>
      </c>
    </row>
    <row r="41" spans="2:26" x14ac:dyDescent="0.25">
      <c r="B41" s="80"/>
      <c r="C41" s="81"/>
      <c r="D41" s="81"/>
      <c r="E41" s="81"/>
      <c r="F41" s="82"/>
      <c r="G41" s="88"/>
      <c r="H41" s="89"/>
      <c r="I41" s="89"/>
      <c r="J41" s="90"/>
      <c r="K41" s="86" t="str">
        <f t="shared" si="0"/>
        <v/>
      </c>
      <c r="L41" s="87" t="str">
        <f t="shared" si="1"/>
        <v/>
      </c>
      <c r="M41" s="58"/>
      <c r="N41" s="1"/>
      <c r="O41" s="91" t="str">
        <f t="shared" si="2"/>
        <v/>
      </c>
      <c r="P41" s="91" t="str">
        <f t="shared" si="3"/>
        <v/>
      </c>
      <c r="Q41" s="91" t="str">
        <f t="shared" si="4"/>
        <v/>
      </c>
      <c r="R41" s="91" t="str">
        <f t="shared" si="5"/>
        <v/>
      </c>
      <c r="S41" s="91">
        <f t="shared" si="14"/>
        <v>1</v>
      </c>
      <c r="T41" s="91">
        <f t="shared" si="15"/>
        <v>1</v>
      </c>
      <c r="U41" s="91">
        <f t="shared" si="16"/>
        <v>1</v>
      </c>
      <c r="V41" s="91">
        <f t="shared" si="17"/>
        <v>1</v>
      </c>
      <c r="W41" s="91" t="str">
        <f t="shared" si="18"/>
        <v/>
      </c>
      <c r="X41" s="91" t="str">
        <f t="shared" si="19"/>
        <v/>
      </c>
      <c r="Y41" s="91" t="str">
        <f t="shared" si="20"/>
        <v/>
      </c>
      <c r="Z41" s="91">
        <f>IF(Y41&lt;&gt;"",Z40+1,Z40)</f>
        <v>1</v>
      </c>
    </row>
    <row r="42" spans="2:26" x14ac:dyDescent="0.25">
      <c r="B42" s="80"/>
      <c r="C42" s="81"/>
      <c r="D42" s="81"/>
      <c r="E42" s="81"/>
      <c r="F42" s="82"/>
      <c r="G42" s="88"/>
      <c r="H42" s="89"/>
      <c r="I42" s="89"/>
      <c r="J42" s="90"/>
      <c r="K42" s="86" t="str">
        <f t="shared" si="0"/>
        <v/>
      </c>
      <c r="L42" s="87" t="str">
        <f t="shared" si="1"/>
        <v/>
      </c>
      <c r="M42" s="58"/>
      <c r="N42" s="1"/>
      <c r="O42" s="91" t="str">
        <f t="shared" si="2"/>
        <v/>
      </c>
      <c r="P42" s="91" t="str">
        <f t="shared" si="3"/>
        <v/>
      </c>
      <c r="Q42" s="91" t="str">
        <f t="shared" si="4"/>
        <v/>
      </c>
      <c r="R42" s="91" t="str">
        <f t="shared" si="5"/>
        <v/>
      </c>
      <c r="S42" s="91">
        <f t="shared" si="14"/>
        <v>1</v>
      </c>
      <c r="T42" s="91">
        <f t="shared" si="15"/>
        <v>1</v>
      </c>
      <c r="U42" s="91">
        <f t="shared" si="16"/>
        <v>1</v>
      </c>
      <c r="V42" s="91">
        <f t="shared" si="17"/>
        <v>1</v>
      </c>
      <c r="W42" s="91" t="str">
        <f t="shared" si="18"/>
        <v/>
      </c>
      <c r="X42" s="91" t="str">
        <f t="shared" si="19"/>
        <v/>
      </c>
      <c r="Y42" s="91" t="str">
        <f t="shared" si="20"/>
        <v/>
      </c>
      <c r="Z42" s="91">
        <f t="shared" si="21"/>
        <v>1</v>
      </c>
    </row>
    <row r="43" spans="2:26" x14ac:dyDescent="0.25">
      <c r="B43" s="80"/>
      <c r="C43" s="81"/>
      <c r="D43" s="81"/>
      <c r="E43" s="81"/>
      <c r="F43" s="82"/>
      <c r="G43" s="88"/>
      <c r="H43" s="89"/>
      <c r="I43" s="89"/>
      <c r="J43" s="90"/>
      <c r="K43" s="86" t="str">
        <f t="shared" si="0"/>
        <v/>
      </c>
      <c r="L43" s="87" t="str">
        <f t="shared" si="1"/>
        <v/>
      </c>
      <c r="M43" s="58"/>
      <c r="N43" s="1"/>
      <c r="O43" s="91" t="str">
        <f t="shared" si="2"/>
        <v/>
      </c>
      <c r="P43" s="91" t="str">
        <f t="shared" si="3"/>
        <v/>
      </c>
      <c r="Q43" s="91" t="str">
        <f t="shared" si="4"/>
        <v/>
      </c>
      <c r="R43" s="91" t="str">
        <f t="shared" si="5"/>
        <v/>
      </c>
      <c r="S43" s="91">
        <f t="shared" si="14"/>
        <v>1</v>
      </c>
      <c r="T43" s="91">
        <f t="shared" si="15"/>
        <v>1</v>
      </c>
      <c r="U43" s="91">
        <f t="shared" si="16"/>
        <v>1</v>
      </c>
      <c r="V43" s="91">
        <f t="shared" si="17"/>
        <v>1</v>
      </c>
      <c r="W43" s="91" t="str">
        <f t="shared" si="18"/>
        <v/>
      </c>
      <c r="X43" s="91" t="str">
        <f t="shared" si="19"/>
        <v/>
      </c>
      <c r="Y43" s="91" t="str">
        <f t="shared" si="20"/>
        <v/>
      </c>
      <c r="Z43" s="91">
        <f t="shared" si="21"/>
        <v>1</v>
      </c>
    </row>
    <row r="44" spans="2:26" x14ac:dyDescent="0.25">
      <c r="B44" s="80"/>
      <c r="C44" s="81"/>
      <c r="D44" s="81"/>
      <c r="E44" s="81"/>
      <c r="F44" s="82"/>
      <c r="G44" s="88"/>
      <c r="H44" s="89"/>
      <c r="I44" s="89"/>
      <c r="J44" s="90"/>
      <c r="K44" s="86" t="str">
        <f t="shared" si="0"/>
        <v/>
      </c>
      <c r="L44" s="87" t="str">
        <f t="shared" si="1"/>
        <v/>
      </c>
      <c r="M44" s="58"/>
      <c r="N44" s="1"/>
      <c r="O44" s="91" t="str">
        <f t="shared" si="2"/>
        <v/>
      </c>
      <c r="P44" s="91" t="str">
        <f t="shared" si="3"/>
        <v/>
      </c>
      <c r="Q44" s="91" t="str">
        <f t="shared" si="4"/>
        <v/>
      </c>
      <c r="R44" s="91" t="str">
        <f t="shared" si="5"/>
        <v/>
      </c>
      <c r="S44" s="91">
        <f t="shared" si="14"/>
        <v>1</v>
      </c>
      <c r="T44" s="91">
        <f t="shared" si="15"/>
        <v>1</v>
      </c>
      <c r="U44" s="91">
        <f t="shared" si="16"/>
        <v>1</v>
      </c>
      <c r="V44" s="91">
        <f t="shared" si="17"/>
        <v>1</v>
      </c>
      <c r="W44" s="91" t="str">
        <f t="shared" si="18"/>
        <v/>
      </c>
      <c r="X44" s="91" t="str">
        <f t="shared" si="19"/>
        <v/>
      </c>
      <c r="Y44" s="91" t="str">
        <f t="shared" si="20"/>
        <v/>
      </c>
      <c r="Z44" s="91">
        <f t="shared" si="21"/>
        <v>1</v>
      </c>
    </row>
    <row r="45" spans="2:26" x14ac:dyDescent="0.25">
      <c r="B45" s="80"/>
      <c r="C45" s="81"/>
      <c r="D45" s="81"/>
      <c r="E45" s="81"/>
      <c r="F45" s="82"/>
      <c r="G45" s="88"/>
      <c r="H45" s="89"/>
      <c r="I45" s="89"/>
      <c r="J45" s="90"/>
      <c r="K45" s="86" t="str">
        <f t="shared" si="0"/>
        <v/>
      </c>
      <c r="L45" s="87" t="str">
        <f t="shared" si="1"/>
        <v/>
      </c>
      <c r="M45" s="58"/>
      <c r="N45" s="1"/>
      <c r="O45" s="91" t="str">
        <f t="shared" si="2"/>
        <v/>
      </c>
      <c r="P45" s="91" t="str">
        <f t="shared" si="3"/>
        <v/>
      </c>
      <c r="Q45" s="91" t="str">
        <f t="shared" si="4"/>
        <v/>
      </c>
      <c r="R45" s="91" t="str">
        <f t="shared" si="5"/>
        <v/>
      </c>
      <c r="S45" s="91">
        <f t="shared" si="14"/>
        <v>1</v>
      </c>
      <c r="T45" s="91">
        <f t="shared" si="15"/>
        <v>1</v>
      </c>
      <c r="U45" s="91">
        <f t="shared" si="16"/>
        <v>1</v>
      </c>
      <c r="V45" s="91">
        <f t="shared" si="17"/>
        <v>1</v>
      </c>
      <c r="W45" s="91" t="str">
        <f t="shared" si="18"/>
        <v/>
      </c>
      <c r="X45" s="91" t="str">
        <f t="shared" si="19"/>
        <v/>
      </c>
      <c r="Y45" s="91" t="str">
        <f t="shared" si="20"/>
        <v/>
      </c>
      <c r="Z45" s="91">
        <f t="shared" si="21"/>
        <v>1</v>
      </c>
    </row>
    <row r="46" spans="2:26" x14ac:dyDescent="0.25">
      <c r="B46" s="80"/>
      <c r="C46" s="81"/>
      <c r="D46" s="81"/>
      <c r="E46" s="81"/>
      <c r="F46" s="82"/>
      <c r="G46" s="88"/>
      <c r="H46" s="89"/>
      <c r="I46" s="89"/>
      <c r="J46" s="90"/>
      <c r="K46" s="86" t="str">
        <f t="shared" si="0"/>
        <v/>
      </c>
      <c r="L46" s="87" t="str">
        <f t="shared" si="1"/>
        <v/>
      </c>
      <c r="M46" s="58"/>
      <c r="N46" s="1"/>
      <c r="O46" s="91" t="str">
        <f t="shared" si="2"/>
        <v/>
      </c>
      <c r="P46" s="91" t="str">
        <f t="shared" si="3"/>
        <v/>
      </c>
      <c r="Q46" s="91" t="str">
        <f t="shared" si="4"/>
        <v/>
      </c>
      <c r="R46" s="91" t="str">
        <f t="shared" si="5"/>
        <v/>
      </c>
      <c r="S46" s="91">
        <f t="shared" si="14"/>
        <v>1</v>
      </c>
      <c r="T46" s="91">
        <f t="shared" si="15"/>
        <v>1</v>
      </c>
      <c r="U46" s="91">
        <f t="shared" si="16"/>
        <v>1</v>
      </c>
      <c r="V46" s="91">
        <f t="shared" si="17"/>
        <v>1</v>
      </c>
      <c r="W46" s="91" t="str">
        <f t="shared" si="18"/>
        <v/>
      </c>
      <c r="X46" s="91" t="str">
        <f t="shared" si="19"/>
        <v/>
      </c>
      <c r="Y46" s="91" t="str">
        <f t="shared" si="20"/>
        <v/>
      </c>
      <c r="Z46" s="91">
        <f t="shared" si="21"/>
        <v>1</v>
      </c>
    </row>
    <row r="47" spans="2:26" x14ac:dyDescent="0.25">
      <c r="B47" s="80"/>
      <c r="C47" s="81"/>
      <c r="D47" s="81"/>
      <c r="E47" s="81"/>
      <c r="F47" s="82"/>
      <c r="G47" s="88"/>
      <c r="H47" s="89"/>
      <c r="I47" s="89"/>
      <c r="J47" s="90"/>
      <c r="K47" s="86" t="str">
        <f t="shared" si="0"/>
        <v/>
      </c>
      <c r="L47" s="87" t="str">
        <f t="shared" si="1"/>
        <v/>
      </c>
      <c r="M47" s="58"/>
      <c r="N47" s="1"/>
      <c r="O47" s="91" t="str">
        <f t="shared" si="2"/>
        <v/>
      </c>
      <c r="P47" s="91" t="str">
        <f t="shared" si="3"/>
        <v/>
      </c>
      <c r="Q47" s="91" t="str">
        <f t="shared" si="4"/>
        <v/>
      </c>
      <c r="R47" s="91" t="str">
        <f t="shared" si="5"/>
        <v/>
      </c>
      <c r="S47" s="91">
        <f t="shared" si="14"/>
        <v>1</v>
      </c>
      <c r="T47" s="91">
        <f t="shared" si="15"/>
        <v>1</v>
      </c>
      <c r="U47" s="91">
        <f t="shared" si="16"/>
        <v>1</v>
      </c>
      <c r="V47" s="91">
        <f t="shared" si="17"/>
        <v>1</v>
      </c>
      <c r="W47" s="91" t="str">
        <f t="shared" si="18"/>
        <v/>
      </c>
      <c r="X47" s="91" t="str">
        <f t="shared" si="19"/>
        <v/>
      </c>
      <c r="Y47" s="91" t="str">
        <f t="shared" si="20"/>
        <v/>
      </c>
      <c r="Z47" s="91">
        <f t="shared" si="21"/>
        <v>1</v>
      </c>
    </row>
    <row r="48" spans="2:26" x14ac:dyDescent="0.25">
      <c r="B48" s="80"/>
      <c r="C48" s="81"/>
      <c r="D48" s="81"/>
      <c r="E48" s="81"/>
      <c r="F48" s="82"/>
      <c r="G48" s="88"/>
      <c r="H48" s="89"/>
      <c r="I48" s="89"/>
      <c r="J48" s="90"/>
      <c r="K48" s="86" t="str">
        <f t="shared" si="0"/>
        <v/>
      </c>
      <c r="L48" s="87" t="str">
        <f t="shared" si="1"/>
        <v/>
      </c>
      <c r="M48" s="58"/>
      <c r="N48" s="1"/>
      <c r="O48" s="91" t="str">
        <f t="shared" si="2"/>
        <v/>
      </c>
      <c r="P48" s="91" t="str">
        <f t="shared" si="3"/>
        <v/>
      </c>
      <c r="Q48" s="91" t="str">
        <f t="shared" si="4"/>
        <v/>
      </c>
      <c r="R48" s="91" t="str">
        <f t="shared" si="5"/>
        <v/>
      </c>
      <c r="S48" s="91">
        <f t="shared" si="14"/>
        <v>1</v>
      </c>
      <c r="T48" s="91">
        <f t="shared" si="15"/>
        <v>1</v>
      </c>
      <c r="U48" s="91">
        <f t="shared" si="16"/>
        <v>1</v>
      </c>
      <c r="V48" s="91">
        <f t="shared" si="17"/>
        <v>1</v>
      </c>
      <c r="W48" s="91" t="str">
        <f t="shared" si="18"/>
        <v/>
      </c>
      <c r="X48" s="91" t="str">
        <f t="shared" si="19"/>
        <v/>
      </c>
      <c r="Y48" s="91" t="str">
        <f t="shared" si="20"/>
        <v/>
      </c>
      <c r="Z48" s="91">
        <f t="shared" si="21"/>
        <v>1</v>
      </c>
    </row>
    <row r="49" spans="2:26" x14ac:dyDescent="0.25">
      <c r="B49" s="80"/>
      <c r="C49" s="81"/>
      <c r="D49" s="81"/>
      <c r="E49" s="81"/>
      <c r="F49" s="82"/>
      <c r="G49" s="88"/>
      <c r="H49" s="89"/>
      <c r="I49" s="89"/>
      <c r="J49" s="90"/>
      <c r="K49" s="86" t="str">
        <f t="shared" si="0"/>
        <v/>
      </c>
      <c r="L49" s="87" t="str">
        <f t="shared" si="1"/>
        <v/>
      </c>
      <c r="M49" s="58"/>
      <c r="N49" s="1"/>
      <c r="O49" s="91" t="str">
        <f t="shared" si="2"/>
        <v/>
      </c>
      <c r="P49" s="91" t="str">
        <f t="shared" si="3"/>
        <v/>
      </c>
      <c r="Q49" s="91" t="str">
        <f t="shared" si="4"/>
        <v/>
      </c>
      <c r="R49" s="91" t="str">
        <f t="shared" si="5"/>
        <v/>
      </c>
      <c r="S49" s="91">
        <f t="shared" si="14"/>
        <v>1</v>
      </c>
      <c r="T49" s="91">
        <f t="shared" si="15"/>
        <v>1</v>
      </c>
      <c r="U49" s="91">
        <f t="shared" si="16"/>
        <v>1</v>
      </c>
      <c r="V49" s="91">
        <f t="shared" si="17"/>
        <v>1</v>
      </c>
      <c r="W49" s="91" t="str">
        <f t="shared" si="18"/>
        <v/>
      </c>
      <c r="X49" s="91" t="str">
        <f t="shared" si="19"/>
        <v/>
      </c>
      <c r="Y49" s="91" t="str">
        <f t="shared" si="20"/>
        <v/>
      </c>
      <c r="Z49" s="91">
        <f t="shared" si="21"/>
        <v>1</v>
      </c>
    </row>
    <row r="50" spans="2:26" x14ac:dyDescent="0.25">
      <c r="B50" s="80"/>
      <c r="C50" s="81"/>
      <c r="D50" s="81"/>
      <c r="E50" s="81"/>
      <c r="F50" s="82"/>
      <c r="G50" s="88"/>
      <c r="H50" s="89"/>
      <c r="I50" s="89"/>
      <c r="J50" s="90"/>
      <c r="K50" s="86" t="str">
        <f t="shared" si="0"/>
        <v/>
      </c>
      <c r="L50" s="87" t="str">
        <f t="shared" si="1"/>
        <v/>
      </c>
      <c r="M50" s="58"/>
      <c r="N50" s="1"/>
      <c r="O50" s="91" t="str">
        <f t="shared" si="2"/>
        <v/>
      </c>
      <c r="P50" s="91" t="str">
        <f t="shared" si="3"/>
        <v/>
      </c>
      <c r="Q50" s="91" t="str">
        <f t="shared" si="4"/>
        <v/>
      </c>
      <c r="R50" s="91" t="str">
        <f t="shared" si="5"/>
        <v/>
      </c>
      <c r="S50" s="91">
        <f t="shared" si="14"/>
        <v>1</v>
      </c>
      <c r="T50" s="91">
        <f t="shared" si="15"/>
        <v>1</v>
      </c>
      <c r="U50" s="91">
        <f t="shared" si="16"/>
        <v>1</v>
      </c>
      <c r="V50" s="91">
        <f t="shared" si="17"/>
        <v>1</v>
      </c>
      <c r="W50" s="91" t="str">
        <f t="shared" si="18"/>
        <v/>
      </c>
      <c r="X50" s="91" t="str">
        <f t="shared" si="19"/>
        <v/>
      </c>
      <c r="Y50" s="91" t="str">
        <f t="shared" si="20"/>
        <v/>
      </c>
      <c r="Z50" s="91">
        <f t="shared" si="21"/>
        <v>1</v>
      </c>
    </row>
    <row r="51" spans="2:26" x14ac:dyDescent="0.25">
      <c r="B51" s="80"/>
      <c r="C51" s="81"/>
      <c r="D51" s="81"/>
      <c r="E51" s="81"/>
      <c r="F51" s="82"/>
      <c r="G51" s="88"/>
      <c r="H51" s="89"/>
      <c r="I51" s="89"/>
      <c r="J51" s="90"/>
      <c r="K51" s="86" t="str">
        <f t="shared" si="0"/>
        <v/>
      </c>
      <c r="L51" s="87" t="str">
        <f t="shared" si="1"/>
        <v/>
      </c>
      <c r="M51" s="58"/>
      <c r="N51" s="1"/>
      <c r="O51" s="91" t="str">
        <f t="shared" si="2"/>
        <v/>
      </c>
      <c r="P51" s="91" t="str">
        <f t="shared" si="3"/>
        <v/>
      </c>
      <c r="Q51" s="91" t="str">
        <f t="shared" si="4"/>
        <v/>
      </c>
      <c r="R51" s="91" t="str">
        <f t="shared" si="5"/>
        <v/>
      </c>
      <c r="S51" s="91">
        <f t="shared" si="14"/>
        <v>1</v>
      </c>
      <c r="T51" s="91">
        <f t="shared" si="15"/>
        <v>1</v>
      </c>
      <c r="U51" s="91">
        <f t="shared" si="16"/>
        <v>1</v>
      </c>
      <c r="V51" s="91">
        <f t="shared" si="17"/>
        <v>1</v>
      </c>
      <c r="W51" s="91" t="str">
        <f t="shared" si="18"/>
        <v/>
      </c>
      <c r="X51" s="91" t="str">
        <f t="shared" si="19"/>
        <v/>
      </c>
      <c r="Y51" s="91" t="str">
        <f t="shared" si="20"/>
        <v/>
      </c>
      <c r="Z51" s="91">
        <f t="shared" si="21"/>
        <v>1</v>
      </c>
    </row>
    <row r="52" spans="2:26" x14ac:dyDescent="0.25">
      <c r="B52" s="80"/>
      <c r="C52" s="81"/>
      <c r="D52" s="81"/>
      <c r="E52" s="81"/>
      <c r="F52" s="82"/>
      <c r="G52" s="88"/>
      <c r="H52" s="89"/>
      <c r="I52" s="89"/>
      <c r="J52" s="90"/>
      <c r="K52" s="86" t="str">
        <f t="shared" si="0"/>
        <v/>
      </c>
      <c r="L52" s="87" t="str">
        <f t="shared" si="1"/>
        <v/>
      </c>
      <c r="M52" s="58"/>
      <c r="N52" s="1"/>
      <c r="O52" s="91" t="str">
        <f t="shared" si="2"/>
        <v/>
      </c>
      <c r="P52" s="91" t="str">
        <f t="shared" si="3"/>
        <v/>
      </c>
      <c r="Q52" s="91" t="str">
        <f t="shared" si="4"/>
        <v/>
      </c>
      <c r="R52" s="91" t="str">
        <f t="shared" si="5"/>
        <v/>
      </c>
      <c r="S52" s="91">
        <f t="shared" si="14"/>
        <v>1</v>
      </c>
      <c r="T52" s="91">
        <f t="shared" si="15"/>
        <v>1</v>
      </c>
      <c r="U52" s="91">
        <f t="shared" si="16"/>
        <v>1</v>
      </c>
      <c r="V52" s="91">
        <f t="shared" si="17"/>
        <v>1</v>
      </c>
      <c r="W52" s="91" t="str">
        <f t="shared" si="18"/>
        <v/>
      </c>
      <c r="X52" s="91" t="str">
        <f t="shared" si="19"/>
        <v/>
      </c>
      <c r="Y52" s="91" t="str">
        <f t="shared" si="20"/>
        <v/>
      </c>
      <c r="Z52" s="91">
        <f t="shared" si="21"/>
        <v>1</v>
      </c>
    </row>
    <row r="53" spans="2:26" x14ac:dyDescent="0.25">
      <c r="B53" s="80"/>
      <c r="C53" s="81"/>
      <c r="D53" s="81"/>
      <c r="E53" s="81"/>
      <c r="F53" s="82"/>
      <c r="G53" s="88"/>
      <c r="H53" s="89"/>
      <c r="I53" s="89"/>
      <c r="J53" s="90"/>
      <c r="K53" s="86" t="str">
        <f t="shared" si="0"/>
        <v/>
      </c>
      <c r="L53" s="87" t="str">
        <f t="shared" si="1"/>
        <v/>
      </c>
      <c r="M53" s="58"/>
      <c r="N53" s="1"/>
      <c r="O53" s="91" t="str">
        <f t="shared" si="2"/>
        <v/>
      </c>
      <c r="P53" s="91" t="str">
        <f t="shared" si="3"/>
        <v/>
      </c>
      <c r="Q53" s="91" t="str">
        <f t="shared" si="4"/>
        <v/>
      </c>
      <c r="R53" s="91" t="str">
        <f t="shared" si="5"/>
        <v/>
      </c>
      <c r="S53" s="91">
        <f t="shared" si="14"/>
        <v>1</v>
      </c>
      <c r="T53" s="91">
        <f t="shared" si="15"/>
        <v>1</v>
      </c>
      <c r="U53" s="91">
        <f t="shared" si="16"/>
        <v>1</v>
      </c>
      <c r="V53" s="91">
        <f t="shared" si="17"/>
        <v>1</v>
      </c>
      <c r="W53" s="91" t="str">
        <f t="shared" si="18"/>
        <v/>
      </c>
      <c r="X53" s="91" t="str">
        <f t="shared" si="19"/>
        <v/>
      </c>
      <c r="Y53" s="91" t="str">
        <f t="shared" si="20"/>
        <v/>
      </c>
      <c r="Z53" s="91">
        <f t="shared" si="21"/>
        <v>1</v>
      </c>
    </row>
    <row r="54" spans="2:26" x14ac:dyDescent="0.25">
      <c r="B54" s="80"/>
      <c r="C54" s="81"/>
      <c r="D54" s="81"/>
      <c r="E54" s="81"/>
      <c r="F54" s="82"/>
      <c r="G54" s="88"/>
      <c r="H54" s="89"/>
      <c r="I54" s="89"/>
      <c r="J54" s="90"/>
      <c r="K54" s="86" t="str">
        <f t="shared" si="0"/>
        <v/>
      </c>
      <c r="L54" s="87" t="str">
        <f t="shared" si="1"/>
        <v/>
      </c>
      <c r="M54" s="58"/>
      <c r="N54" s="1"/>
      <c r="O54" s="91" t="str">
        <f t="shared" si="2"/>
        <v/>
      </c>
      <c r="P54" s="91" t="str">
        <f t="shared" si="3"/>
        <v/>
      </c>
      <c r="Q54" s="91" t="str">
        <f t="shared" si="4"/>
        <v/>
      </c>
      <c r="R54" s="91" t="str">
        <f t="shared" si="5"/>
        <v/>
      </c>
      <c r="S54" s="91">
        <f t="shared" si="14"/>
        <v>1</v>
      </c>
      <c r="T54" s="91">
        <f t="shared" si="15"/>
        <v>1</v>
      </c>
      <c r="U54" s="91">
        <f t="shared" si="16"/>
        <v>1</v>
      </c>
      <c r="V54" s="91">
        <f t="shared" si="17"/>
        <v>1</v>
      </c>
      <c r="W54" s="91" t="str">
        <f t="shared" si="18"/>
        <v/>
      </c>
      <c r="X54" s="91" t="str">
        <f t="shared" si="19"/>
        <v/>
      </c>
      <c r="Y54" s="91" t="str">
        <f t="shared" si="20"/>
        <v/>
      </c>
      <c r="Z54" s="91">
        <f t="shared" si="21"/>
        <v>1</v>
      </c>
    </row>
    <row r="55" spans="2:26" x14ac:dyDescent="0.25">
      <c r="B55" s="80"/>
      <c r="C55" s="81"/>
      <c r="D55" s="81"/>
      <c r="E55" s="81"/>
      <c r="F55" s="82"/>
      <c r="G55" s="88"/>
      <c r="H55" s="89"/>
      <c r="I55" s="89"/>
      <c r="J55" s="90"/>
      <c r="K55" s="86" t="str">
        <f t="shared" si="0"/>
        <v/>
      </c>
      <c r="L55" s="87" t="str">
        <f t="shared" si="1"/>
        <v/>
      </c>
      <c r="M55" s="58"/>
      <c r="N55" s="1"/>
      <c r="O55" s="91" t="str">
        <f t="shared" si="2"/>
        <v/>
      </c>
      <c r="P55" s="91" t="str">
        <f t="shared" si="3"/>
        <v/>
      </c>
      <c r="Q55" s="91" t="str">
        <f t="shared" si="4"/>
        <v/>
      </c>
      <c r="R55" s="91" t="str">
        <f t="shared" si="5"/>
        <v/>
      </c>
      <c r="S55" s="91">
        <f t="shared" si="14"/>
        <v>1</v>
      </c>
      <c r="T55" s="91">
        <f t="shared" si="15"/>
        <v>1</v>
      </c>
      <c r="U55" s="91">
        <f t="shared" si="16"/>
        <v>1</v>
      </c>
      <c r="V55" s="91">
        <f t="shared" si="17"/>
        <v>1</v>
      </c>
      <c r="W55" s="91" t="str">
        <f t="shared" si="18"/>
        <v/>
      </c>
      <c r="X55" s="91" t="str">
        <f t="shared" si="19"/>
        <v/>
      </c>
      <c r="Y55" s="91" t="str">
        <f t="shared" si="20"/>
        <v/>
      </c>
      <c r="Z55" s="91">
        <f t="shared" si="21"/>
        <v>1</v>
      </c>
    </row>
    <row r="56" spans="2:26" x14ac:dyDescent="0.25">
      <c r="B56" s="80"/>
      <c r="C56" s="81"/>
      <c r="D56" s="81"/>
      <c r="E56" s="81"/>
      <c r="F56" s="82"/>
      <c r="G56" s="88"/>
      <c r="H56" s="89"/>
      <c r="I56" s="89"/>
      <c r="J56" s="90"/>
      <c r="K56" s="86" t="str">
        <f t="shared" si="0"/>
        <v/>
      </c>
      <c r="L56" s="87" t="str">
        <f t="shared" si="1"/>
        <v/>
      </c>
      <c r="M56" s="58"/>
      <c r="N56" s="1"/>
      <c r="O56" s="91" t="str">
        <f t="shared" si="2"/>
        <v/>
      </c>
      <c r="P56" s="91" t="str">
        <f t="shared" si="3"/>
        <v/>
      </c>
      <c r="Q56" s="91" t="str">
        <f t="shared" si="4"/>
        <v/>
      </c>
      <c r="R56" s="91" t="str">
        <f t="shared" si="5"/>
        <v/>
      </c>
      <c r="S56" s="91">
        <f t="shared" si="14"/>
        <v>1</v>
      </c>
      <c r="T56" s="91">
        <f t="shared" si="15"/>
        <v>1</v>
      </c>
      <c r="U56" s="91">
        <f t="shared" si="16"/>
        <v>1</v>
      </c>
      <c r="V56" s="91">
        <f t="shared" si="17"/>
        <v>1</v>
      </c>
      <c r="W56" s="91" t="str">
        <f t="shared" si="18"/>
        <v/>
      </c>
      <c r="X56" s="91" t="str">
        <f t="shared" si="19"/>
        <v/>
      </c>
      <c r="Y56" s="91" t="str">
        <f t="shared" si="20"/>
        <v/>
      </c>
      <c r="Z56" s="91">
        <f t="shared" si="21"/>
        <v>1</v>
      </c>
    </row>
    <row r="57" spans="2:26" x14ac:dyDescent="0.25">
      <c r="B57" s="80"/>
      <c r="C57" s="81"/>
      <c r="D57" s="81"/>
      <c r="E57" s="81"/>
      <c r="F57" s="82"/>
      <c r="G57" s="88"/>
      <c r="H57" s="89"/>
      <c r="I57" s="89"/>
      <c r="J57" s="90"/>
      <c r="K57" s="86" t="str">
        <f t="shared" si="0"/>
        <v/>
      </c>
      <c r="L57" s="87" t="str">
        <f t="shared" si="1"/>
        <v/>
      </c>
      <c r="M57" s="58"/>
      <c r="N57" s="1"/>
      <c r="O57" s="91" t="str">
        <f t="shared" si="2"/>
        <v/>
      </c>
      <c r="P57" s="91" t="str">
        <f t="shared" si="3"/>
        <v/>
      </c>
      <c r="Q57" s="91" t="str">
        <f t="shared" si="4"/>
        <v/>
      </c>
      <c r="R57" s="91" t="str">
        <f t="shared" si="5"/>
        <v/>
      </c>
      <c r="S57" s="91">
        <f t="shared" si="14"/>
        <v>1</v>
      </c>
      <c r="T57" s="91">
        <f t="shared" si="15"/>
        <v>1</v>
      </c>
      <c r="U57" s="91">
        <f t="shared" si="16"/>
        <v>1</v>
      </c>
      <c r="V57" s="91">
        <f t="shared" si="17"/>
        <v>1</v>
      </c>
      <c r="W57" s="91" t="str">
        <f t="shared" si="18"/>
        <v/>
      </c>
      <c r="X57" s="91" t="str">
        <f t="shared" si="19"/>
        <v/>
      </c>
      <c r="Y57" s="91" t="str">
        <f t="shared" si="20"/>
        <v/>
      </c>
      <c r="Z57" s="91">
        <f t="shared" si="21"/>
        <v>1</v>
      </c>
    </row>
    <row r="58" spans="2:26" x14ac:dyDescent="0.25">
      <c r="B58" s="80"/>
      <c r="C58" s="81"/>
      <c r="D58" s="81"/>
      <c r="E58" s="81"/>
      <c r="F58" s="82"/>
      <c r="G58" s="88"/>
      <c r="H58" s="89"/>
      <c r="I58" s="89"/>
      <c r="J58" s="90"/>
      <c r="K58" s="86" t="str">
        <f t="shared" si="0"/>
        <v/>
      </c>
      <c r="L58" s="87" t="str">
        <f t="shared" si="1"/>
        <v/>
      </c>
      <c r="M58" s="58"/>
      <c r="N58" s="1"/>
      <c r="O58" s="91" t="str">
        <f t="shared" si="2"/>
        <v/>
      </c>
      <c r="P58" s="91" t="str">
        <f t="shared" si="3"/>
        <v/>
      </c>
      <c r="Q58" s="91" t="str">
        <f t="shared" si="4"/>
        <v/>
      </c>
      <c r="R58" s="91" t="str">
        <f t="shared" si="5"/>
        <v/>
      </c>
      <c r="S58" s="91">
        <f t="shared" si="14"/>
        <v>1</v>
      </c>
      <c r="T58" s="91">
        <f t="shared" si="15"/>
        <v>1</v>
      </c>
      <c r="U58" s="91">
        <f t="shared" si="16"/>
        <v>1</v>
      </c>
      <c r="V58" s="91">
        <f t="shared" si="17"/>
        <v>1</v>
      </c>
      <c r="W58" s="91" t="str">
        <f t="shared" si="18"/>
        <v/>
      </c>
      <c r="X58" s="91" t="str">
        <f t="shared" si="19"/>
        <v/>
      </c>
      <c r="Y58" s="91" t="str">
        <f t="shared" si="20"/>
        <v/>
      </c>
      <c r="Z58" s="91">
        <f t="shared" si="21"/>
        <v>1</v>
      </c>
    </row>
    <row r="59" spans="2:26" x14ac:dyDescent="0.25">
      <c r="B59" s="80"/>
      <c r="C59" s="81"/>
      <c r="D59" s="81"/>
      <c r="E59" s="81"/>
      <c r="F59" s="82"/>
      <c r="G59" s="88"/>
      <c r="H59" s="89"/>
      <c r="I59" s="89"/>
      <c r="J59" s="90"/>
      <c r="K59" s="86" t="str">
        <f t="shared" si="0"/>
        <v/>
      </c>
      <c r="L59" s="87" t="str">
        <f t="shared" si="1"/>
        <v/>
      </c>
      <c r="M59" s="58"/>
      <c r="N59" s="1"/>
      <c r="O59" s="91" t="str">
        <f t="shared" si="2"/>
        <v/>
      </c>
      <c r="P59" s="91" t="str">
        <f t="shared" si="3"/>
        <v/>
      </c>
      <c r="Q59" s="91" t="str">
        <f t="shared" si="4"/>
        <v/>
      </c>
      <c r="R59" s="91" t="str">
        <f t="shared" si="5"/>
        <v/>
      </c>
      <c r="S59" s="91">
        <f t="shared" si="14"/>
        <v>1</v>
      </c>
      <c r="T59" s="91">
        <f t="shared" si="15"/>
        <v>1</v>
      </c>
      <c r="U59" s="91">
        <f t="shared" si="16"/>
        <v>1</v>
      </c>
      <c r="V59" s="91">
        <f t="shared" si="17"/>
        <v>1</v>
      </c>
      <c r="W59" s="91" t="str">
        <f t="shared" si="18"/>
        <v/>
      </c>
      <c r="X59" s="91" t="str">
        <f t="shared" si="19"/>
        <v/>
      </c>
      <c r="Y59" s="91" t="str">
        <f t="shared" si="20"/>
        <v/>
      </c>
      <c r="Z59" s="91">
        <f t="shared" si="21"/>
        <v>1</v>
      </c>
    </row>
    <row r="60" spans="2:26" x14ac:dyDescent="0.25">
      <c r="B60" s="80"/>
      <c r="C60" s="81"/>
      <c r="D60" s="81"/>
      <c r="E60" s="81"/>
      <c r="F60" s="82"/>
      <c r="G60" s="88"/>
      <c r="H60" s="89"/>
      <c r="I60" s="89"/>
      <c r="J60" s="90"/>
      <c r="K60" s="86" t="str">
        <f t="shared" si="0"/>
        <v/>
      </c>
      <c r="L60" s="87" t="str">
        <f t="shared" ref="L60:L123" si="22">IF(Z60&lt;&gt;Z59,Z59,"")</f>
        <v/>
      </c>
      <c r="M60" s="58"/>
      <c r="N60" s="1"/>
      <c r="O60" s="91" t="str">
        <f t="shared" si="2"/>
        <v/>
      </c>
      <c r="P60" s="91" t="str">
        <f t="shared" si="3"/>
        <v/>
      </c>
      <c r="Q60" s="91" t="str">
        <f t="shared" si="4"/>
        <v/>
      </c>
      <c r="R60" s="91" t="str">
        <f t="shared" si="5"/>
        <v/>
      </c>
      <c r="S60" s="91">
        <f t="shared" ref="S60:S123" si="23">IF(O60&lt;&gt;"",O60/100,1)</f>
        <v>1</v>
      </c>
      <c r="T60" s="91">
        <f t="shared" ref="T60:T123" si="24">IF(P60&lt;&gt;"",P60/100,1)</f>
        <v>1</v>
      </c>
      <c r="U60" s="91">
        <f t="shared" ref="U60:U123" si="25">IF(Q60&lt;&gt;"",Q60/100,1)</f>
        <v>1</v>
      </c>
      <c r="V60" s="91">
        <f t="shared" ref="V60:V123" si="26">IF(R60&lt;&gt;"",R60/100,1)</f>
        <v>1</v>
      </c>
      <c r="W60" s="91" t="str">
        <f t="shared" ref="W60:W123" si="27">IF(OR(F60="P",F60="p",F60="M",F60="m",F60="O",F60="o"),"X","")</f>
        <v/>
      </c>
      <c r="X60" s="91" t="str">
        <f t="shared" ref="X60:X123" si="28">IF(W60&lt;&gt;"",S60*T60*U60*V60*100,"")</f>
        <v/>
      </c>
      <c r="Y60" s="91" t="str">
        <f t="shared" ref="Y60:Y123" si="29">IF(OR(F60="P",F60="p",F60="M",F60="m",F60="-",F60="N",F60="n"),"X","")</f>
        <v/>
      </c>
      <c r="Z60" s="91">
        <f t="shared" ref="Z60:Z123" si="30">IF(Y60&lt;&gt;"",Z59+1,Z59)</f>
        <v>1</v>
      </c>
    </row>
    <row r="61" spans="2:26" x14ac:dyDescent="0.25">
      <c r="B61" s="80"/>
      <c r="C61" s="81"/>
      <c r="D61" s="81"/>
      <c r="E61" s="81"/>
      <c r="F61" s="82"/>
      <c r="G61" s="88"/>
      <c r="H61" s="89"/>
      <c r="I61" s="89"/>
      <c r="J61" s="90"/>
      <c r="K61" s="86" t="str">
        <f t="shared" si="0"/>
        <v/>
      </c>
      <c r="L61" s="87" t="str">
        <f t="shared" si="22"/>
        <v/>
      </c>
      <c r="M61" s="58"/>
      <c r="N61" s="1"/>
      <c r="O61" s="91" t="str">
        <f t="shared" si="2"/>
        <v/>
      </c>
      <c r="P61" s="91" t="str">
        <f t="shared" si="3"/>
        <v/>
      </c>
      <c r="Q61" s="91" t="str">
        <f t="shared" si="4"/>
        <v/>
      </c>
      <c r="R61" s="91" t="str">
        <f t="shared" si="5"/>
        <v/>
      </c>
      <c r="S61" s="91">
        <f t="shared" si="23"/>
        <v>1</v>
      </c>
      <c r="T61" s="91">
        <f t="shared" si="24"/>
        <v>1</v>
      </c>
      <c r="U61" s="91">
        <f t="shared" si="25"/>
        <v>1</v>
      </c>
      <c r="V61" s="91">
        <f t="shared" si="26"/>
        <v>1</v>
      </c>
      <c r="W61" s="91" t="str">
        <f t="shared" si="27"/>
        <v/>
      </c>
      <c r="X61" s="91" t="str">
        <f t="shared" si="28"/>
        <v/>
      </c>
      <c r="Y61" s="91" t="str">
        <f t="shared" si="29"/>
        <v/>
      </c>
      <c r="Z61" s="91">
        <f t="shared" si="30"/>
        <v>1</v>
      </c>
    </row>
    <row r="62" spans="2:26" x14ac:dyDescent="0.25">
      <c r="B62" s="80"/>
      <c r="C62" s="81"/>
      <c r="D62" s="81"/>
      <c r="E62" s="81"/>
      <c r="F62" s="82"/>
      <c r="G62" s="88"/>
      <c r="H62" s="89"/>
      <c r="I62" s="89"/>
      <c r="J62" s="90"/>
      <c r="K62" s="86" t="str">
        <f t="shared" si="0"/>
        <v/>
      </c>
      <c r="L62" s="87" t="str">
        <f t="shared" si="22"/>
        <v/>
      </c>
      <c r="M62" s="58"/>
      <c r="N62" s="1"/>
      <c r="O62" s="91" t="str">
        <f t="shared" si="2"/>
        <v/>
      </c>
      <c r="P62" s="91" t="str">
        <f t="shared" si="3"/>
        <v/>
      </c>
      <c r="Q62" s="91" t="str">
        <f t="shared" si="4"/>
        <v/>
      </c>
      <c r="R62" s="91" t="str">
        <f t="shared" si="5"/>
        <v/>
      </c>
      <c r="S62" s="91">
        <f t="shared" si="23"/>
        <v>1</v>
      </c>
      <c r="T62" s="91">
        <f t="shared" si="24"/>
        <v>1</v>
      </c>
      <c r="U62" s="91">
        <f t="shared" si="25"/>
        <v>1</v>
      </c>
      <c r="V62" s="91">
        <f t="shared" si="26"/>
        <v>1</v>
      </c>
      <c r="W62" s="91" t="str">
        <f t="shared" si="27"/>
        <v/>
      </c>
      <c r="X62" s="91" t="str">
        <f t="shared" si="28"/>
        <v/>
      </c>
      <c r="Y62" s="91" t="str">
        <f t="shared" si="29"/>
        <v/>
      </c>
      <c r="Z62" s="91">
        <f t="shared" si="30"/>
        <v>1</v>
      </c>
    </row>
    <row r="63" spans="2:26" x14ac:dyDescent="0.25">
      <c r="B63" s="80"/>
      <c r="C63" s="81"/>
      <c r="D63" s="81"/>
      <c r="E63" s="81"/>
      <c r="F63" s="82"/>
      <c r="G63" s="88"/>
      <c r="H63" s="89"/>
      <c r="I63" s="89"/>
      <c r="J63" s="90"/>
      <c r="K63" s="86" t="str">
        <f t="shared" si="0"/>
        <v/>
      </c>
      <c r="L63" s="87" t="str">
        <f t="shared" si="22"/>
        <v/>
      </c>
      <c r="M63" s="58"/>
      <c r="N63" s="1"/>
      <c r="O63" s="91" t="str">
        <f t="shared" si="2"/>
        <v/>
      </c>
      <c r="P63" s="91" t="str">
        <f t="shared" si="3"/>
        <v/>
      </c>
      <c r="Q63" s="91" t="str">
        <f t="shared" si="4"/>
        <v/>
      </c>
      <c r="R63" s="91" t="str">
        <f t="shared" si="5"/>
        <v/>
      </c>
      <c r="S63" s="91">
        <f t="shared" si="23"/>
        <v>1</v>
      </c>
      <c r="T63" s="91">
        <f t="shared" si="24"/>
        <v>1</v>
      </c>
      <c r="U63" s="91">
        <f t="shared" si="25"/>
        <v>1</v>
      </c>
      <c r="V63" s="91">
        <f t="shared" si="26"/>
        <v>1</v>
      </c>
      <c r="W63" s="91" t="str">
        <f t="shared" si="27"/>
        <v/>
      </c>
      <c r="X63" s="91" t="str">
        <f t="shared" si="28"/>
        <v/>
      </c>
      <c r="Y63" s="91" t="str">
        <f t="shared" si="29"/>
        <v/>
      </c>
      <c r="Z63" s="91">
        <f t="shared" si="30"/>
        <v>1</v>
      </c>
    </row>
    <row r="64" spans="2:26" x14ac:dyDescent="0.25">
      <c r="B64" s="80"/>
      <c r="C64" s="81"/>
      <c r="D64" s="81"/>
      <c r="E64" s="81"/>
      <c r="F64" s="82"/>
      <c r="G64" s="88"/>
      <c r="H64" s="89"/>
      <c r="I64" s="89"/>
      <c r="J64" s="90"/>
      <c r="K64" s="86" t="str">
        <f t="shared" si="0"/>
        <v/>
      </c>
      <c r="L64" s="87" t="str">
        <f t="shared" si="22"/>
        <v/>
      </c>
      <c r="M64" s="58"/>
      <c r="N64" s="1"/>
      <c r="O64" s="91" t="str">
        <f t="shared" si="2"/>
        <v/>
      </c>
      <c r="P64" s="91" t="str">
        <f t="shared" si="3"/>
        <v/>
      </c>
      <c r="Q64" s="91" t="str">
        <f t="shared" si="4"/>
        <v/>
      </c>
      <c r="R64" s="91" t="str">
        <f t="shared" si="5"/>
        <v/>
      </c>
      <c r="S64" s="91">
        <f t="shared" si="23"/>
        <v>1</v>
      </c>
      <c r="T64" s="91">
        <f t="shared" si="24"/>
        <v>1</v>
      </c>
      <c r="U64" s="91">
        <f t="shared" si="25"/>
        <v>1</v>
      </c>
      <c r="V64" s="91">
        <f t="shared" si="26"/>
        <v>1</v>
      </c>
      <c r="W64" s="91" t="str">
        <f t="shared" si="27"/>
        <v/>
      </c>
      <c r="X64" s="91" t="str">
        <f t="shared" si="28"/>
        <v/>
      </c>
      <c r="Y64" s="91" t="str">
        <f t="shared" si="29"/>
        <v/>
      </c>
      <c r="Z64" s="91">
        <f t="shared" si="30"/>
        <v>1</v>
      </c>
    </row>
    <row r="65" spans="2:26" x14ac:dyDescent="0.25">
      <c r="B65" s="80"/>
      <c r="C65" s="81"/>
      <c r="D65" s="81"/>
      <c r="E65" s="81"/>
      <c r="F65" s="82"/>
      <c r="G65" s="88"/>
      <c r="H65" s="89"/>
      <c r="I65" s="89"/>
      <c r="J65" s="90"/>
      <c r="K65" s="86" t="str">
        <f t="shared" si="0"/>
        <v/>
      </c>
      <c r="L65" s="87" t="str">
        <f t="shared" si="22"/>
        <v/>
      </c>
      <c r="M65" s="58"/>
      <c r="N65" s="1"/>
      <c r="O65" s="91" t="str">
        <f t="shared" si="2"/>
        <v/>
      </c>
      <c r="P65" s="91" t="str">
        <f t="shared" si="3"/>
        <v/>
      </c>
      <c r="Q65" s="91" t="str">
        <f t="shared" si="4"/>
        <v/>
      </c>
      <c r="R65" s="91" t="str">
        <f t="shared" si="5"/>
        <v/>
      </c>
      <c r="S65" s="91">
        <f t="shared" si="23"/>
        <v>1</v>
      </c>
      <c r="T65" s="91">
        <f t="shared" si="24"/>
        <v>1</v>
      </c>
      <c r="U65" s="91">
        <f t="shared" si="25"/>
        <v>1</v>
      </c>
      <c r="V65" s="91">
        <f t="shared" si="26"/>
        <v>1</v>
      </c>
      <c r="W65" s="91" t="str">
        <f t="shared" si="27"/>
        <v/>
      </c>
      <c r="X65" s="91" t="str">
        <f t="shared" si="28"/>
        <v/>
      </c>
      <c r="Y65" s="91" t="str">
        <f t="shared" si="29"/>
        <v/>
      </c>
      <c r="Z65" s="91">
        <f t="shared" si="30"/>
        <v>1</v>
      </c>
    </row>
    <row r="66" spans="2:26" x14ac:dyDescent="0.25">
      <c r="B66" s="80"/>
      <c r="C66" s="81"/>
      <c r="D66" s="81"/>
      <c r="E66" s="81"/>
      <c r="F66" s="82"/>
      <c r="G66" s="88"/>
      <c r="H66" s="89"/>
      <c r="I66" s="89"/>
      <c r="J66" s="90"/>
      <c r="K66" s="86" t="str">
        <f t="shared" si="0"/>
        <v/>
      </c>
      <c r="L66" s="87" t="str">
        <f t="shared" si="22"/>
        <v/>
      </c>
      <c r="M66" s="58"/>
      <c r="N66" s="1"/>
      <c r="O66" s="91" t="str">
        <f t="shared" si="2"/>
        <v/>
      </c>
      <c r="P66" s="91" t="str">
        <f t="shared" si="3"/>
        <v/>
      </c>
      <c r="Q66" s="91" t="str">
        <f t="shared" si="4"/>
        <v/>
      </c>
      <c r="R66" s="91" t="str">
        <f t="shared" si="5"/>
        <v/>
      </c>
      <c r="S66" s="91">
        <f t="shared" si="23"/>
        <v>1</v>
      </c>
      <c r="T66" s="91">
        <f t="shared" si="24"/>
        <v>1</v>
      </c>
      <c r="U66" s="91">
        <f t="shared" si="25"/>
        <v>1</v>
      </c>
      <c r="V66" s="91">
        <f t="shared" si="26"/>
        <v>1</v>
      </c>
      <c r="W66" s="91" t="str">
        <f t="shared" si="27"/>
        <v/>
      </c>
      <c r="X66" s="91" t="str">
        <f t="shared" si="28"/>
        <v/>
      </c>
      <c r="Y66" s="91" t="str">
        <f t="shared" si="29"/>
        <v/>
      </c>
      <c r="Z66" s="91">
        <f t="shared" si="30"/>
        <v>1</v>
      </c>
    </row>
    <row r="67" spans="2:26" x14ac:dyDescent="0.25">
      <c r="B67" s="80"/>
      <c r="C67" s="81"/>
      <c r="D67" s="81"/>
      <c r="E67" s="81"/>
      <c r="F67" s="82"/>
      <c r="G67" s="88"/>
      <c r="H67" s="89"/>
      <c r="I67" s="89"/>
      <c r="J67" s="90"/>
      <c r="K67" s="86" t="str">
        <f t="shared" si="0"/>
        <v/>
      </c>
      <c r="L67" s="87" t="str">
        <f t="shared" si="22"/>
        <v/>
      </c>
      <c r="M67" s="58"/>
      <c r="N67" s="1"/>
      <c r="O67" s="91" t="str">
        <f t="shared" si="2"/>
        <v/>
      </c>
      <c r="P67" s="91" t="str">
        <f t="shared" si="3"/>
        <v/>
      </c>
      <c r="Q67" s="91" t="str">
        <f t="shared" si="4"/>
        <v/>
      </c>
      <c r="R67" s="91" t="str">
        <f t="shared" si="5"/>
        <v/>
      </c>
      <c r="S67" s="91">
        <f t="shared" si="23"/>
        <v>1</v>
      </c>
      <c r="T67" s="91">
        <f t="shared" si="24"/>
        <v>1</v>
      </c>
      <c r="U67" s="91">
        <f t="shared" si="25"/>
        <v>1</v>
      </c>
      <c r="V67" s="91">
        <f t="shared" si="26"/>
        <v>1</v>
      </c>
      <c r="W67" s="91" t="str">
        <f t="shared" si="27"/>
        <v/>
      </c>
      <c r="X67" s="91" t="str">
        <f t="shared" si="28"/>
        <v/>
      </c>
      <c r="Y67" s="91" t="str">
        <f t="shared" si="29"/>
        <v/>
      </c>
      <c r="Z67" s="91">
        <f t="shared" si="30"/>
        <v>1</v>
      </c>
    </row>
    <row r="68" spans="2:26" x14ac:dyDescent="0.25">
      <c r="B68" s="80"/>
      <c r="C68" s="81"/>
      <c r="D68" s="81"/>
      <c r="E68" s="81"/>
      <c r="F68" s="82"/>
      <c r="G68" s="88"/>
      <c r="H68" s="89"/>
      <c r="I68" s="89"/>
      <c r="J68" s="90"/>
      <c r="K68" s="86" t="str">
        <f t="shared" si="0"/>
        <v/>
      </c>
      <c r="L68" s="87" t="str">
        <f t="shared" si="22"/>
        <v/>
      </c>
      <c r="M68" s="58"/>
      <c r="N68" s="1"/>
      <c r="O68" s="91" t="str">
        <f t="shared" si="2"/>
        <v/>
      </c>
      <c r="P68" s="91" t="str">
        <f t="shared" si="3"/>
        <v/>
      </c>
      <c r="Q68" s="91" t="str">
        <f t="shared" si="4"/>
        <v/>
      </c>
      <c r="R68" s="91" t="str">
        <f t="shared" si="5"/>
        <v/>
      </c>
      <c r="S68" s="91">
        <f t="shared" si="23"/>
        <v>1</v>
      </c>
      <c r="T68" s="91">
        <f t="shared" si="24"/>
        <v>1</v>
      </c>
      <c r="U68" s="91">
        <f t="shared" si="25"/>
        <v>1</v>
      </c>
      <c r="V68" s="91">
        <f t="shared" si="26"/>
        <v>1</v>
      </c>
      <c r="W68" s="91" t="str">
        <f t="shared" si="27"/>
        <v/>
      </c>
      <c r="X68" s="91" t="str">
        <f t="shared" si="28"/>
        <v/>
      </c>
      <c r="Y68" s="91" t="str">
        <f t="shared" si="29"/>
        <v/>
      </c>
      <c r="Z68" s="91">
        <f t="shared" si="30"/>
        <v>1</v>
      </c>
    </row>
    <row r="69" spans="2:26" x14ac:dyDescent="0.25">
      <c r="B69" s="80"/>
      <c r="C69" s="81"/>
      <c r="D69" s="81"/>
      <c r="E69" s="81"/>
      <c r="F69" s="82"/>
      <c r="G69" s="88"/>
      <c r="H69" s="89"/>
      <c r="I69" s="89"/>
      <c r="J69" s="90"/>
      <c r="K69" s="86" t="str">
        <f t="shared" si="0"/>
        <v/>
      </c>
      <c r="L69" s="87" t="str">
        <f t="shared" si="22"/>
        <v/>
      </c>
      <c r="M69" s="58"/>
      <c r="N69" s="1"/>
      <c r="O69" s="91" t="str">
        <f t="shared" si="2"/>
        <v/>
      </c>
      <c r="P69" s="91" t="str">
        <f t="shared" si="3"/>
        <v/>
      </c>
      <c r="Q69" s="91" t="str">
        <f t="shared" si="4"/>
        <v/>
      </c>
      <c r="R69" s="91" t="str">
        <f t="shared" si="5"/>
        <v/>
      </c>
      <c r="S69" s="91">
        <f t="shared" si="23"/>
        <v>1</v>
      </c>
      <c r="T69" s="91">
        <f t="shared" si="24"/>
        <v>1</v>
      </c>
      <c r="U69" s="91">
        <f t="shared" si="25"/>
        <v>1</v>
      </c>
      <c r="V69" s="91">
        <f t="shared" si="26"/>
        <v>1</v>
      </c>
      <c r="W69" s="91" t="str">
        <f t="shared" si="27"/>
        <v/>
      </c>
      <c r="X69" s="91" t="str">
        <f t="shared" si="28"/>
        <v/>
      </c>
      <c r="Y69" s="91" t="str">
        <f t="shared" si="29"/>
        <v/>
      </c>
      <c r="Z69" s="91">
        <f t="shared" si="30"/>
        <v>1</v>
      </c>
    </row>
    <row r="70" spans="2:26" x14ac:dyDescent="0.25">
      <c r="B70" s="80"/>
      <c r="C70" s="81"/>
      <c r="D70" s="81"/>
      <c r="E70" s="81"/>
      <c r="F70" s="82"/>
      <c r="G70" s="88"/>
      <c r="H70" s="89"/>
      <c r="I70" s="89"/>
      <c r="J70" s="90"/>
      <c r="K70" s="86" t="str">
        <f t="shared" si="0"/>
        <v/>
      </c>
      <c r="L70" s="87" t="str">
        <f t="shared" si="22"/>
        <v/>
      </c>
      <c r="M70" s="58"/>
      <c r="N70" s="1"/>
      <c r="O70" s="91" t="str">
        <f t="shared" si="2"/>
        <v/>
      </c>
      <c r="P70" s="91" t="str">
        <f t="shared" si="3"/>
        <v/>
      </c>
      <c r="Q70" s="91" t="str">
        <f t="shared" si="4"/>
        <v/>
      </c>
      <c r="R70" s="91" t="str">
        <f t="shared" si="5"/>
        <v/>
      </c>
      <c r="S70" s="91">
        <f t="shared" si="23"/>
        <v>1</v>
      </c>
      <c r="T70" s="91">
        <f t="shared" si="24"/>
        <v>1</v>
      </c>
      <c r="U70" s="91">
        <f t="shared" si="25"/>
        <v>1</v>
      </c>
      <c r="V70" s="91">
        <f t="shared" si="26"/>
        <v>1</v>
      </c>
      <c r="W70" s="91" t="str">
        <f t="shared" si="27"/>
        <v/>
      </c>
      <c r="X70" s="91" t="str">
        <f t="shared" si="28"/>
        <v/>
      </c>
      <c r="Y70" s="91" t="str">
        <f t="shared" si="29"/>
        <v/>
      </c>
      <c r="Z70" s="91">
        <f t="shared" si="30"/>
        <v>1</v>
      </c>
    </row>
    <row r="71" spans="2:26" x14ac:dyDescent="0.25">
      <c r="B71" s="80"/>
      <c r="C71" s="81"/>
      <c r="D71" s="81"/>
      <c r="E71" s="81"/>
      <c r="F71" s="82"/>
      <c r="G71" s="88"/>
      <c r="H71" s="89"/>
      <c r="I71" s="89"/>
      <c r="J71" s="90"/>
      <c r="K71" s="86" t="str">
        <f t="shared" si="0"/>
        <v/>
      </c>
      <c r="L71" s="87" t="str">
        <f t="shared" si="22"/>
        <v/>
      </c>
      <c r="M71" s="58"/>
      <c r="N71" s="1"/>
      <c r="O71" s="91" t="str">
        <f t="shared" si="2"/>
        <v/>
      </c>
      <c r="P71" s="91" t="str">
        <f t="shared" si="3"/>
        <v/>
      </c>
      <c r="Q71" s="91" t="str">
        <f t="shared" si="4"/>
        <v/>
      </c>
      <c r="R71" s="91" t="str">
        <f t="shared" si="5"/>
        <v/>
      </c>
      <c r="S71" s="91">
        <f t="shared" si="23"/>
        <v>1</v>
      </c>
      <c r="T71" s="91">
        <f t="shared" si="24"/>
        <v>1</v>
      </c>
      <c r="U71" s="91">
        <f t="shared" si="25"/>
        <v>1</v>
      </c>
      <c r="V71" s="91">
        <f t="shared" si="26"/>
        <v>1</v>
      </c>
      <c r="W71" s="91" t="str">
        <f t="shared" si="27"/>
        <v/>
      </c>
      <c r="X71" s="91" t="str">
        <f t="shared" si="28"/>
        <v/>
      </c>
      <c r="Y71" s="91" t="str">
        <f t="shared" si="29"/>
        <v/>
      </c>
      <c r="Z71" s="91">
        <f t="shared" si="30"/>
        <v>1</v>
      </c>
    </row>
    <row r="72" spans="2:26" x14ac:dyDescent="0.25">
      <c r="B72" s="80"/>
      <c r="C72" s="81"/>
      <c r="D72" s="81"/>
      <c r="E72" s="81"/>
      <c r="F72" s="82"/>
      <c r="G72" s="88"/>
      <c r="H72" s="89"/>
      <c r="I72" s="89"/>
      <c r="J72" s="90"/>
      <c r="K72" s="86" t="str">
        <f t="shared" si="0"/>
        <v/>
      </c>
      <c r="L72" s="87" t="str">
        <f t="shared" si="22"/>
        <v/>
      </c>
      <c r="M72" s="58"/>
      <c r="N72" s="1"/>
      <c r="O72" s="91" t="str">
        <f t="shared" si="2"/>
        <v/>
      </c>
      <c r="P72" s="91" t="str">
        <f t="shared" si="3"/>
        <v/>
      </c>
      <c r="Q72" s="91" t="str">
        <f t="shared" si="4"/>
        <v/>
      </c>
      <c r="R72" s="91" t="str">
        <f t="shared" si="5"/>
        <v/>
      </c>
      <c r="S72" s="91">
        <f t="shared" si="23"/>
        <v>1</v>
      </c>
      <c r="T72" s="91">
        <f t="shared" si="24"/>
        <v>1</v>
      </c>
      <c r="U72" s="91">
        <f t="shared" si="25"/>
        <v>1</v>
      </c>
      <c r="V72" s="91">
        <f t="shared" si="26"/>
        <v>1</v>
      </c>
      <c r="W72" s="91" t="str">
        <f t="shared" si="27"/>
        <v/>
      </c>
      <c r="X72" s="91" t="str">
        <f t="shared" si="28"/>
        <v/>
      </c>
      <c r="Y72" s="91" t="str">
        <f t="shared" si="29"/>
        <v/>
      </c>
      <c r="Z72" s="91">
        <f t="shared" si="30"/>
        <v>1</v>
      </c>
    </row>
    <row r="73" spans="2:26" x14ac:dyDescent="0.25">
      <c r="B73" s="80"/>
      <c r="C73" s="81"/>
      <c r="D73" s="81"/>
      <c r="E73" s="81"/>
      <c r="F73" s="82"/>
      <c r="G73" s="88"/>
      <c r="H73" s="89"/>
      <c r="I73" s="89"/>
      <c r="J73" s="90"/>
      <c r="K73" s="86" t="str">
        <f t="shared" si="0"/>
        <v/>
      </c>
      <c r="L73" s="87" t="str">
        <f t="shared" si="22"/>
        <v/>
      </c>
      <c r="M73" s="58"/>
      <c r="N73" s="1"/>
      <c r="O73" s="91" t="str">
        <f t="shared" si="2"/>
        <v/>
      </c>
      <c r="P73" s="91" t="str">
        <f t="shared" si="3"/>
        <v/>
      </c>
      <c r="Q73" s="91" t="str">
        <f t="shared" si="4"/>
        <v/>
      </c>
      <c r="R73" s="91" t="str">
        <f t="shared" si="5"/>
        <v/>
      </c>
      <c r="S73" s="91">
        <f t="shared" si="23"/>
        <v>1</v>
      </c>
      <c r="T73" s="91">
        <f t="shared" si="24"/>
        <v>1</v>
      </c>
      <c r="U73" s="91">
        <f t="shared" si="25"/>
        <v>1</v>
      </c>
      <c r="V73" s="91">
        <f t="shared" si="26"/>
        <v>1</v>
      </c>
      <c r="W73" s="91" t="str">
        <f t="shared" si="27"/>
        <v/>
      </c>
      <c r="X73" s="91" t="str">
        <f t="shared" si="28"/>
        <v/>
      </c>
      <c r="Y73" s="91" t="str">
        <f t="shared" si="29"/>
        <v/>
      </c>
      <c r="Z73" s="91">
        <f t="shared" si="30"/>
        <v>1</v>
      </c>
    </row>
    <row r="74" spans="2:26" x14ac:dyDescent="0.25">
      <c r="B74" s="80"/>
      <c r="C74" s="81"/>
      <c r="D74" s="81"/>
      <c r="E74" s="81"/>
      <c r="F74" s="82"/>
      <c r="G74" s="88"/>
      <c r="H74" s="89"/>
      <c r="I74" s="89"/>
      <c r="J74" s="90"/>
      <c r="K74" s="86" t="str">
        <f t="shared" si="0"/>
        <v/>
      </c>
      <c r="L74" s="87" t="str">
        <f t="shared" si="22"/>
        <v/>
      </c>
      <c r="M74" s="58"/>
      <c r="N74" s="1"/>
      <c r="O74" s="91" t="str">
        <f t="shared" si="2"/>
        <v/>
      </c>
      <c r="P74" s="91" t="str">
        <f t="shared" si="3"/>
        <v/>
      </c>
      <c r="Q74" s="91" t="str">
        <f t="shared" si="4"/>
        <v/>
      </c>
      <c r="R74" s="91" t="str">
        <f t="shared" si="5"/>
        <v/>
      </c>
      <c r="S74" s="91">
        <f t="shared" si="23"/>
        <v>1</v>
      </c>
      <c r="T74" s="91">
        <f t="shared" si="24"/>
        <v>1</v>
      </c>
      <c r="U74" s="91">
        <f t="shared" si="25"/>
        <v>1</v>
      </c>
      <c r="V74" s="91">
        <f t="shared" si="26"/>
        <v>1</v>
      </c>
      <c r="W74" s="91" t="str">
        <f t="shared" si="27"/>
        <v/>
      </c>
      <c r="X74" s="91" t="str">
        <f t="shared" si="28"/>
        <v/>
      </c>
      <c r="Y74" s="91" t="str">
        <f t="shared" si="29"/>
        <v/>
      </c>
      <c r="Z74" s="91">
        <f t="shared" si="30"/>
        <v>1</v>
      </c>
    </row>
    <row r="75" spans="2:26" x14ac:dyDescent="0.25">
      <c r="B75" s="80"/>
      <c r="C75" s="81"/>
      <c r="D75" s="81"/>
      <c r="E75" s="81"/>
      <c r="F75" s="82"/>
      <c r="G75" s="88"/>
      <c r="H75" s="89"/>
      <c r="I75" s="89"/>
      <c r="J75" s="90"/>
      <c r="K75" s="86" t="str">
        <f t="shared" si="0"/>
        <v/>
      </c>
      <c r="L75" s="87" t="str">
        <f t="shared" si="22"/>
        <v/>
      </c>
      <c r="M75" s="58"/>
      <c r="N75" s="1"/>
      <c r="O75" s="91" t="str">
        <f t="shared" si="2"/>
        <v/>
      </c>
      <c r="P75" s="91" t="str">
        <f t="shared" si="3"/>
        <v/>
      </c>
      <c r="Q75" s="91" t="str">
        <f t="shared" si="4"/>
        <v/>
      </c>
      <c r="R75" s="91" t="str">
        <f t="shared" si="5"/>
        <v/>
      </c>
      <c r="S75" s="91">
        <f t="shared" si="23"/>
        <v>1</v>
      </c>
      <c r="T75" s="91">
        <f t="shared" si="24"/>
        <v>1</v>
      </c>
      <c r="U75" s="91">
        <f t="shared" si="25"/>
        <v>1</v>
      </c>
      <c r="V75" s="91">
        <f t="shared" si="26"/>
        <v>1</v>
      </c>
      <c r="W75" s="91" t="str">
        <f t="shared" si="27"/>
        <v/>
      </c>
      <c r="X75" s="91" t="str">
        <f t="shared" si="28"/>
        <v/>
      </c>
      <c r="Y75" s="91" t="str">
        <f t="shared" si="29"/>
        <v/>
      </c>
      <c r="Z75" s="91">
        <f t="shared" si="30"/>
        <v>1</v>
      </c>
    </row>
    <row r="76" spans="2:26" x14ac:dyDescent="0.25">
      <c r="B76" s="80"/>
      <c r="C76" s="81"/>
      <c r="D76" s="81"/>
      <c r="E76" s="81"/>
      <c r="F76" s="82"/>
      <c r="G76" s="88"/>
      <c r="H76" s="89"/>
      <c r="I76" s="89"/>
      <c r="J76" s="90"/>
      <c r="K76" s="86" t="str">
        <f t="shared" si="0"/>
        <v/>
      </c>
      <c r="L76" s="87" t="str">
        <f t="shared" si="22"/>
        <v/>
      </c>
      <c r="M76" s="58"/>
      <c r="N76" s="1"/>
      <c r="O76" s="91" t="str">
        <f t="shared" si="2"/>
        <v/>
      </c>
      <c r="P76" s="91" t="str">
        <f t="shared" si="3"/>
        <v/>
      </c>
      <c r="Q76" s="91" t="str">
        <f t="shared" si="4"/>
        <v/>
      </c>
      <c r="R76" s="91" t="str">
        <f t="shared" si="5"/>
        <v/>
      </c>
      <c r="S76" s="91">
        <f t="shared" si="23"/>
        <v>1</v>
      </c>
      <c r="T76" s="91">
        <f t="shared" si="24"/>
        <v>1</v>
      </c>
      <c r="U76" s="91">
        <f t="shared" si="25"/>
        <v>1</v>
      </c>
      <c r="V76" s="91">
        <f t="shared" si="26"/>
        <v>1</v>
      </c>
      <c r="W76" s="91" t="str">
        <f t="shared" si="27"/>
        <v/>
      </c>
      <c r="X76" s="91" t="str">
        <f t="shared" si="28"/>
        <v/>
      </c>
      <c r="Y76" s="91" t="str">
        <f t="shared" si="29"/>
        <v/>
      </c>
      <c r="Z76" s="91">
        <f t="shared" si="30"/>
        <v>1</v>
      </c>
    </row>
    <row r="77" spans="2:26" x14ac:dyDescent="0.25">
      <c r="B77" s="80"/>
      <c r="C77" s="81"/>
      <c r="D77" s="81"/>
      <c r="E77" s="81"/>
      <c r="F77" s="82"/>
      <c r="G77" s="88"/>
      <c r="H77" s="89"/>
      <c r="I77" s="89"/>
      <c r="J77" s="90"/>
      <c r="K77" s="86" t="str">
        <f t="shared" si="0"/>
        <v/>
      </c>
      <c r="L77" s="87" t="str">
        <f t="shared" si="22"/>
        <v/>
      </c>
      <c r="M77" s="58"/>
      <c r="N77" s="1"/>
      <c r="O77" s="91" t="str">
        <f t="shared" si="2"/>
        <v/>
      </c>
      <c r="P77" s="91" t="str">
        <f t="shared" si="3"/>
        <v/>
      </c>
      <c r="Q77" s="91" t="str">
        <f t="shared" si="4"/>
        <v/>
      </c>
      <c r="R77" s="91" t="str">
        <f t="shared" si="5"/>
        <v/>
      </c>
      <c r="S77" s="91">
        <f t="shared" si="23"/>
        <v>1</v>
      </c>
      <c r="T77" s="91">
        <f t="shared" si="24"/>
        <v>1</v>
      </c>
      <c r="U77" s="91">
        <f t="shared" si="25"/>
        <v>1</v>
      </c>
      <c r="V77" s="91">
        <f t="shared" si="26"/>
        <v>1</v>
      </c>
      <c r="W77" s="91" t="str">
        <f t="shared" si="27"/>
        <v/>
      </c>
      <c r="X77" s="91" t="str">
        <f t="shared" si="28"/>
        <v/>
      </c>
      <c r="Y77" s="91" t="str">
        <f t="shared" si="29"/>
        <v/>
      </c>
      <c r="Z77" s="91">
        <f t="shared" si="30"/>
        <v>1</v>
      </c>
    </row>
    <row r="78" spans="2:26" x14ac:dyDescent="0.25">
      <c r="B78" s="80"/>
      <c r="C78" s="81"/>
      <c r="D78" s="81"/>
      <c r="E78" s="81"/>
      <c r="F78" s="82"/>
      <c r="G78" s="88"/>
      <c r="H78" s="89"/>
      <c r="I78" s="89"/>
      <c r="J78" s="90"/>
      <c r="K78" s="86" t="str">
        <f t="shared" si="0"/>
        <v/>
      </c>
      <c r="L78" s="87" t="str">
        <f t="shared" si="22"/>
        <v/>
      </c>
      <c r="M78" s="58"/>
      <c r="N78" s="1"/>
      <c r="O78" s="91" t="str">
        <f t="shared" si="2"/>
        <v/>
      </c>
      <c r="P78" s="91" t="str">
        <f t="shared" si="3"/>
        <v/>
      </c>
      <c r="Q78" s="91" t="str">
        <f t="shared" si="4"/>
        <v/>
      </c>
      <c r="R78" s="91" t="str">
        <f t="shared" si="5"/>
        <v/>
      </c>
      <c r="S78" s="91">
        <f t="shared" si="23"/>
        <v>1</v>
      </c>
      <c r="T78" s="91">
        <f t="shared" si="24"/>
        <v>1</v>
      </c>
      <c r="U78" s="91">
        <f t="shared" si="25"/>
        <v>1</v>
      </c>
      <c r="V78" s="91">
        <f t="shared" si="26"/>
        <v>1</v>
      </c>
      <c r="W78" s="91" t="str">
        <f t="shared" si="27"/>
        <v/>
      </c>
      <c r="X78" s="91" t="str">
        <f t="shared" si="28"/>
        <v/>
      </c>
      <c r="Y78" s="91" t="str">
        <f t="shared" si="29"/>
        <v/>
      </c>
      <c r="Z78" s="91">
        <f t="shared" si="30"/>
        <v>1</v>
      </c>
    </row>
    <row r="79" spans="2:26" x14ac:dyDescent="0.25">
      <c r="B79" s="80"/>
      <c r="C79" s="81"/>
      <c r="D79" s="81"/>
      <c r="E79" s="81"/>
      <c r="F79" s="82"/>
      <c r="G79" s="88"/>
      <c r="H79" s="89"/>
      <c r="I79" s="89"/>
      <c r="J79" s="90"/>
      <c r="K79" s="86" t="str">
        <f t="shared" si="0"/>
        <v/>
      </c>
      <c r="L79" s="87" t="str">
        <f t="shared" si="22"/>
        <v/>
      </c>
      <c r="M79" s="58"/>
      <c r="N79" s="1"/>
      <c r="O79" s="91" t="str">
        <f t="shared" si="2"/>
        <v/>
      </c>
      <c r="P79" s="91" t="str">
        <f t="shared" si="3"/>
        <v/>
      </c>
      <c r="Q79" s="91" t="str">
        <f t="shared" si="4"/>
        <v/>
      </c>
      <c r="R79" s="91" t="str">
        <f t="shared" si="5"/>
        <v/>
      </c>
      <c r="S79" s="91">
        <f t="shared" si="23"/>
        <v>1</v>
      </c>
      <c r="T79" s="91">
        <f t="shared" si="24"/>
        <v>1</v>
      </c>
      <c r="U79" s="91">
        <f t="shared" si="25"/>
        <v>1</v>
      </c>
      <c r="V79" s="91">
        <f t="shared" si="26"/>
        <v>1</v>
      </c>
      <c r="W79" s="91" t="str">
        <f t="shared" si="27"/>
        <v/>
      </c>
      <c r="X79" s="91" t="str">
        <f t="shared" si="28"/>
        <v/>
      </c>
      <c r="Y79" s="91" t="str">
        <f t="shared" si="29"/>
        <v/>
      </c>
      <c r="Z79" s="91">
        <f t="shared" si="30"/>
        <v>1</v>
      </c>
    </row>
    <row r="80" spans="2:26" x14ac:dyDescent="0.25">
      <c r="B80" s="80"/>
      <c r="C80" s="81"/>
      <c r="D80" s="81"/>
      <c r="E80" s="81"/>
      <c r="F80" s="82"/>
      <c r="G80" s="88"/>
      <c r="H80" s="89"/>
      <c r="I80" s="89"/>
      <c r="J80" s="90"/>
      <c r="K80" s="86" t="str">
        <f t="shared" si="0"/>
        <v/>
      </c>
      <c r="L80" s="87" t="str">
        <f t="shared" si="22"/>
        <v/>
      </c>
      <c r="M80" s="58"/>
      <c r="N80" s="1"/>
      <c r="O80" s="91" t="str">
        <f t="shared" si="2"/>
        <v/>
      </c>
      <c r="P80" s="91" t="str">
        <f t="shared" si="3"/>
        <v/>
      </c>
      <c r="Q80" s="91" t="str">
        <f t="shared" si="4"/>
        <v/>
      </c>
      <c r="R80" s="91" t="str">
        <f t="shared" si="5"/>
        <v/>
      </c>
      <c r="S80" s="91">
        <f t="shared" si="23"/>
        <v>1</v>
      </c>
      <c r="T80" s="91">
        <f t="shared" si="24"/>
        <v>1</v>
      </c>
      <c r="U80" s="91">
        <f t="shared" si="25"/>
        <v>1</v>
      </c>
      <c r="V80" s="91">
        <f t="shared" si="26"/>
        <v>1</v>
      </c>
      <c r="W80" s="91" t="str">
        <f t="shared" si="27"/>
        <v/>
      </c>
      <c r="X80" s="91" t="str">
        <f t="shared" si="28"/>
        <v/>
      </c>
      <c r="Y80" s="91" t="str">
        <f t="shared" si="29"/>
        <v/>
      </c>
      <c r="Z80" s="91">
        <f t="shared" si="30"/>
        <v>1</v>
      </c>
    </row>
    <row r="81" spans="2:26" x14ac:dyDescent="0.25">
      <c r="B81" s="80"/>
      <c r="C81" s="81"/>
      <c r="D81" s="81"/>
      <c r="E81" s="81"/>
      <c r="F81" s="82"/>
      <c r="G81" s="88"/>
      <c r="H81" s="89"/>
      <c r="I81" s="89"/>
      <c r="J81" s="90"/>
      <c r="K81" s="86" t="str">
        <f t="shared" si="0"/>
        <v/>
      </c>
      <c r="L81" s="87" t="str">
        <f t="shared" si="22"/>
        <v/>
      </c>
      <c r="M81" s="58"/>
      <c r="N81" s="1"/>
      <c r="O81" s="91" t="str">
        <f t="shared" si="2"/>
        <v/>
      </c>
      <c r="P81" s="91" t="str">
        <f t="shared" si="3"/>
        <v/>
      </c>
      <c r="Q81" s="91" t="str">
        <f t="shared" si="4"/>
        <v/>
      </c>
      <c r="R81" s="91" t="str">
        <f t="shared" si="5"/>
        <v/>
      </c>
      <c r="S81" s="91">
        <f t="shared" si="23"/>
        <v>1</v>
      </c>
      <c r="T81" s="91">
        <f t="shared" si="24"/>
        <v>1</v>
      </c>
      <c r="U81" s="91">
        <f t="shared" si="25"/>
        <v>1</v>
      </c>
      <c r="V81" s="91">
        <f t="shared" si="26"/>
        <v>1</v>
      </c>
      <c r="W81" s="91" t="str">
        <f t="shared" si="27"/>
        <v/>
      </c>
      <c r="X81" s="91" t="str">
        <f t="shared" si="28"/>
        <v/>
      </c>
      <c r="Y81" s="91" t="str">
        <f t="shared" si="29"/>
        <v/>
      </c>
      <c r="Z81" s="91">
        <f t="shared" si="30"/>
        <v>1</v>
      </c>
    </row>
    <row r="82" spans="2:26" x14ac:dyDescent="0.25">
      <c r="B82" s="80"/>
      <c r="C82" s="81"/>
      <c r="D82" s="81"/>
      <c r="E82" s="81"/>
      <c r="F82" s="82"/>
      <c r="G82" s="88"/>
      <c r="H82" s="89"/>
      <c r="I82" s="89"/>
      <c r="J82" s="90"/>
      <c r="K82" s="86" t="str">
        <f t="shared" ref="K82:K145" si="31">IF(Y82="","",IF(OR(F82="N",F82="n"),-S82*T82*U82*V82*100,S82*T82*U82*V82*100))</f>
        <v/>
      </c>
      <c r="L82" s="87" t="str">
        <f t="shared" si="22"/>
        <v/>
      </c>
      <c r="M82" s="58"/>
      <c r="N82" s="1"/>
      <c r="O82" s="91" t="str">
        <f t="shared" ref="O82:O145" si="32">IF(G82&lt;&gt;"",G82,IF(O81&lt;&gt;"",O81,""))</f>
        <v/>
      </c>
      <c r="P82" s="91" t="str">
        <f t="shared" ref="P82:P145" si="33">IF(G82&lt;&gt;"","",IF(H82&lt;&gt;"",H82,IF(P81&lt;&gt;"",P81,"")))</f>
        <v/>
      </c>
      <c r="Q82" s="91" t="str">
        <f t="shared" ref="Q82:Q145" si="34">IF(OR(G82&lt;&gt;"",H82&lt;&gt;""),"",IF(I82&lt;&gt;"",I82,IF(Q81&lt;&gt;"",Q81,"")))</f>
        <v/>
      </c>
      <c r="R82" s="91" t="str">
        <f t="shared" ref="R82:R145" si="35">IF(OR(G82&lt;&gt;"",H82&lt;&gt;"",I82&lt;&gt;""),"",IF(J82&lt;&gt;"",J82,IF(R81&lt;&gt;"",R81,"")))</f>
        <v/>
      </c>
      <c r="S82" s="91">
        <f t="shared" si="23"/>
        <v>1</v>
      </c>
      <c r="T82" s="91">
        <f t="shared" si="24"/>
        <v>1</v>
      </c>
      <c r="U82" s="91">
        <f t="shared" si="25"/>
        <v>1</v>
      </c>
      <c r="V82" s="91">
        <f t="shared" si="26"/>
        <v>1</v>
      </c>
      <c r="W82" s="91" t="str">
        <f t="shared" si="27"/>
        <v/>
      </c>
      <c r="X82" s="91" t="str">
        <f t="shared" si="28"/>
        <v/>
      </c>
      <c r="Y82" s="91" t="str">
        <f t="shared" si="29"/>
        <v/>
      </c>
      <c r="Z82" s="91">
        <f t="shared" si="30"/>
        <v>1</v>
      </c>
    </row>
    <row r="83" spans="2:26" x14ac:dyDescent="0.25">
      <c r="B83" s="80"/>
      <c r="C83" s="81"/>
      <c r="D83" s="81"/>
      <c r="E83" s="81"/>
      <c r="F83" s="82"/>
      <c r="G83" s="88"/>
      <c r="H83" s="89"/>
      <c r="I83" s="89"/>
      <c r="J83" s="90"/>
      <c r="K83" s="86" t="str">
        <f t="shared" si="31"/>
        <v/>
      </c>
      <c r="L83" s="87" t="str">
        <f t="shared" si="22"/>
        <v/>
      </c>
      <c r="M83" s="58"/>
      <c r="N83" s="1"/>
      <c r="O83" s="91" t="str">
        <f t="shared" si="32"/>
        <v/>
      </c>
      <c r="P83" s="91" t="str">
        <f t="shared" si="33"/>
        <v/>
      </c>
      <c r="Q83" s="91" t="str">
        <f t="shared" si="34"/>
        <v/>
      </c>
      <c r="R83" s="91" t="str">
        <f t="shared" si="35"/>
        <v/>
      </c>
      <c r="S83" s="91">
        <f t="shared" si="23"/>
        <v>1</v>
      </c>
      <c r="T83" s="91">
        <f t="shared" si="24"/>
        <v>1</v>
      </c>
      <c r="U83" s="91">
        <f t="shared" si="25"/>
        <v>1</v>
      </c>
      <c r="V83" s="91">
        <f t="shared" si="26"/>
        <v>1</v>
      </c>
      <c r="W83" s="91" t="str">
        <f t="shared" si="27"/>
        <v/>
      </c>
      <c r="X83" s="91" t="str">
        <f t="shared" si="28"/>
        <v/>
      </c>
      <c r="Y83" s="91" t="str">
        <f t="shared" si="29"/>
        <v/>
      </c>
      <c r="Z83" s="91">
        <f t="shared" si="30"/>
        <v>1</v>
      </c>
    </row>
    <row r="84" spans="2:26" x14ac:dyDescent="0.25">
      <c r="B84" s="80"/>
      <c r="C84" s="81"/>
      <c r="D84" s="81"/>
      <c r="E84" s="81"/>
      <c r="F84" s="82"/>
      <c r="G84" s="88"/>
      <c r="H84" s="89"/>
      <c r="I84" s="89"/>
      <c r="J84" s="90"/>
      <c r="K84" s="86" t="str">
        <f t="shared" si="31"/>
        <v/>
      </c>
      <c r="L84" s="87" t="str">
        <f t="shared" si="22"/>
        <v/>
      </c>
      <c r="M84" s="58"/>
      <c r="N84" s="1"/>
      <c r="O84" s="91" t="str">
        <f t="shared" si="32"/>
        <v/>
      </c>
      <c r="P84" s="91" t="str">
        <f t="shared" si="33"/>
        <v/>
      </c>
      <c r="Q84" s="91" t="str">
        <f t="shared" si="34"/>
        <v/>
      </c>
      <c r="R84" s="91" t="str">
        <f t="shared" si="35"/>
        <v/>
      </c>
      <c r="S84" s="91">
        <f t="shared" si="23"/>
        <v>1</v>
      </c>
      <c r="T84" s="91">
        <f t="shared" si="24"/>
        <v>1</v>
      </c>
      <c r="U84" s="91">
        <f t="shared" si="25"/>
        <v>1</v>
      </c>
      <c r="V84" s="91">
        <f t="shared" si="26"/>
        <v>1</v>
      </c>
      <c r="W84" s="91" t="str">
        <f t="shared" si="27"/>
        <v/>
      </c>
      <c r="X84" s="91" t="str">
        <f t="shared" si="28"/>
        <v/>
      </c>
      <c r="Y84" s="91" t="str">
        <f t="shared" si="29"/>
        <v/>
      </c>
      <c r="Z84" s="91">
        <f t="shared" si="30"/>
        <v>1</v>
      </c>
    </row>
    <row r="85" spans="2:26" x14ac:dyDescent="0.25">
      <c r="B85" s="80"/>
      <c r="C85" s="81"/>
      <c r="D85" s="81"/>
      <c r="E85" s="81"/>
      <c r="F85" s="82"/>
      <c r="G85" s="88"/>
      <c r="H85" s="89"/>
      <c r="I85" s="89"/>
      <c r="J85" s="90"/>
      <c r="K85" s="86" t="str">
        <f t="shared" si="31"/>
        <v/>
      </c>
      <c r="L85" s="87" t="str">
        <f t="shared" si="22"/>
        <v/>
      </c>
      <c r="M85" s="58"/>
      <c r="N85" s="1"/>
      <c r="O85" s="91" t="str">
        <f t="shared" si="32"/>
        <v/>
      </c>
      <c r="P85" s="91" t="str">
        <f t="shared" si="33"/>
        <v/>
      </c>
      <c r="Q85" s="91" t="str">
        <f t="shared" si="34"/>
        <v/>
      </c>
      <c r="R85" s="91" t="str">
        <f t="shared" si="35"/>
        <v/>
      </c>
      <c r="S85" s="91">
        <f t="shared" si="23"/>
        <v>1</v>
      </c>
      <c r="T85" s="91">
        <f t="shared" si="24"/>
        <v>1</v>
      </c>
      <c r="U85" s="91">
        <f t="shared" si="25"/>
        <v>1</v>
      </c>
      <c r="V85" s="91">
        <f t="shared" si="26"/>
        <v>1</v>
      </c>
      <c r="W85" s="91" t="str">
        <f t="shared" si="27"/>
        <v/>
      </c>
      <c r="X85" s="91" t="str">
        <f t="shared" si="28"/>
        <v/>
      </c>
      <c r="Y85" s="91" t="str">
        <f t="shared" si="29"/>
        <v/>
      </c>
      <c r="Z85" s="91">
        <f t="shared" si="30"/>
        <v>1</v>
      </c>
    </row>
    <row r="86" spans="2:26" x14ac:dyDescent="0.25">
      <c r="B86" s="80"/>
      <c r="C86" s="81"/>
      <c r="D86" s="81"/>
      <c r="E86" s="81"/>
      <c r="F86" s="82"/>
      <c r="G86" s="88"/>
      <c r="H86" s="89"/>
      <c r="I86" s="89"/>
      <c r="J86" s="90"/>
      <c r="K86" s="86" t="str">
        <f t="shared" si="31"/>
        <v/>
      </c>
      <c r="L86" s="87" t="str">
        <f t="shared" si="22"/>
        <v/>
      </c>
      <c r="M86" s="58"/>
      <c r="N86" s="1"/>
      <c r="O86" s="91" t="str">
        <f t="shared" si="32"/>
        <v/>
      </c>
      <c r="P86" s="91" t="str">
        <f t="shared" si="33"/>
        <v/>
      </c>
      <c r="Q86" s="91" t="str">
        <f t="shared" si="34"/>
        <v/>
      </c>
      <c r="R86" s="91" t="str">
        <f t="shared" si="35"/>
        <v/>
      </c>
      <c r="S86" s="91">
        <f t="shared" si="23"/>
        <v>1</v>
      </c>
      <c r="T86" s="91">
        <f t="shared" si="24"/>
        <v>1</v>
      </c>
      <c r="U86" s="91">
        <f t="shared" si="25"/>
        <v>1</v>
      </c>
      <c r="V86" s="91">
        <f t="shared" si="26"/>
        <v>1</v>
      </c>
      <c r="W86" s="91" t="str">
        <f t="shared" si="27"/>
        <v/>
      </c>
      <c r="X86" s="91" t="str">
        <f t="shared" si="28"/>
        <v/>
      </c>
      <c r="Y86" s="91" t="str">
        <f t="shared" si="29"/>
        <v/>
      </c>
      <c r="Z86" s="91">
        <f t="shared" si="30"/>
        <v>1</v>
      </c>
    </row>
    <row r="87" spans="2:26" x14ac:dyDescent="0.25">
      <c r="B87" s="80"/>
      <c r="C87" s="81"/>
      <c r="D87" s="81"/>
      <c r="E87" s="81"/>
      <c r="F87" s="82"/>
      <c r="G87" s="88"/>
      <c r="H87" s="89"/>
      <c r="I87" s="89"/>
      <c r="J87" s="90"/>
      <c r="K87" s="86" t="str">
        <f t="shared" si="31"/>
        <v/>
      </c>
      <c r="L87" s="87" t="str">
        <f t="shared" si="22"/>
        <v/>
      </c>
      <c r="M87" s="58"/>
      <c r="N87" s="1"/>
      <c r="O87" s="91" t="str">
        <f t="shared" si="32"/>
        <v/>
      </c>
      <c r="P87" s="91" t="str">
        <f t="shared" si="33"/>
        <v/>
      </c>
      <c r="Q87" s="91" t="str">
        <f t="shared" si="34"/>
        <v/>
      </c>
      <c r="R87" s="91" t="str">
        <f t="shared" si="35"/>
        <v/>
      </c>
      <c r="S87" s="91">
        <f t="shared" si="23"/>
        <v>1</v>
      </c>
      <c r="T87" s="91">
        <f t="shared" si="24"/>
        <v>1</v>
      </c>
      <c r="U87" s="91">
        <f t="shared" si="25"/>
        <v>1</v>
      </c>
      <c r="V87" s="91">
        <f t="shared" si="26"/>
        <v>1</v>
      </c>
      <c r="W87" s="91" t="str">
        <f t="shared" si="27"/>
        <v/>
      </c>
      <c r="X87" s="91" t="str">
        <f t="shared" si="28"/>
        <v/>
      </c>
      <c r="Y87" s="91" t="str">
        <f t="shared" si="29"/>
        <v/>
      </c>
      <c r="Z87" s="91">
        <f t="shared" si="30"/>
        <v>1</v>
      </c>
    </row>
    <row r="88" spans="2:26" x14ac:dyDescent="0.25">
      <c r="B88" s="80"/>
      <c r="C88" s="81"/>
      <c r="D88" s="81"/>
      <c r="E88" s="81"/>
      <c r="F88" s="82"/>
      <c r="G88" s="88"/>
      <c r="H88" s="89"/>
      <c r="I88" s="89"/>
      <c r="J88" s="90"/>
      <c r="K88" s="86" t="str">
        <f t="shared" si="31"/>
        <v/>
      </c>
      <c r="L88" s="87" t="str">
        <f t="shared" si="22"/>
        <v/>
      </c>
      <c r="M88" s="58"/>
      <c r="N88" s="1"/>
      <c r="O88" s="91" t="str">
        <f t="shared" si="32"/>
        <v/>
      </c>
      <c r="P88" s="91" t="str">
        <f t="shared" si="33"/>
        <v/>
      </c>
      <c r="Q88" s="91" t="str">
        <f t="shared" si="34"/>
        <v/>
      </c>
      <c r="R88" s="91" t="str">
        <f t="shared" si="35"/>
        <v/>
      </c>
      <c r="S88" s="91">
        <f t="shared" si="23"/>
        <v>1</v>
      </c>
      <c r="T88" s="91">
        <f t="shared" si="24"/>
        <v>1</v>
      </c>
      <c r="U88" s="91">
        <f t="shared" si="25"/>
        <v>1</v>
      </c>
      <c r="V88" s="91">
        <f t="shared" si="26"/>
        <v>1</v>
      </c>
      <c r="W88" s="91" t="str">
        <f t="shared" si="27"/>
        <v/>
      </c>
      <c r="X88" s="91" t="str">
        <f t="shared" si="28"/>
        <v/>
      </c>
      <c r="Y88" s="91" t="str">
        <f t="shared" si="29"/>
        <v/>
      </c>
      <c r="Z88" s="91">
        <f t="shared" si="30"/>
        <v>1</v>
      </c>
    </row>
    <row r="89" spans="2:26" x14ac:dyDescent="0.25">
      <c r="B89" s="80"/>
      <c r="C89" s="81"/>
      <c r="D89" s="81"/>
      <c r="E89" s="81"/>
      <c r="F89" s="82"/>
      <c r="G89" s="88"/>
      <c r="H89" s="89"/>
      <c r="I89" s="89"/>
      <c r="J89" s="90"/>
      <c r="K89" s="86" t="str">
        <f t="shared" si="31"/>
        <v/>
      </c>
      <c r="L89" s="87" t="str">
        <f t="shared" si="22"/>
        <v/>
      </c>
      <c r="M89" s="58"/>
      <c r="N89" s="1"/>
      <c r="O89" s="91" t="str">
        <f t="shared" si="32"/>
        <v/>
      </c>
      <c r="P89" s="91" t="str">
        <f t="shared" si="33"/>
        <v/>
      </c>
      <c r="Q89" s="91" t="str">
        <f t="shared" si="34"/>
        <v/>
      </c>
      <c r="R89" s="91" t="str">
        <f t="shared" si="35"/>
        <v/>
      </c>
      <c r="S89" s="91">
        <f t="shared" si="23"/>
        <v>1</v>
      </c>
      <c r="T89" s="91">
        <f t="shared" si="24"/>
        <v>1</v>
      </c>
      <c r="U89" s="91">
        <f t="shared" si="25"/>
        <v>1</v>
      </c>
      <c r="V89" s="91">
        <f t="shared" si="26"/>
        <v>1</v>
      </c>
      <c r="W89" s="91" t="str">
        <f t="shared" si="27"/>
        <v/>
      </c>
      <c r="X89" s="91" t="str">
        <f t="shared" si="28"/>
        <v/>
      </c>
      <c r="Y89" s="91" t="str">
        <f t="shared" si="29"/>
        <v/>
      </c>
      <c r="Z89" s="91">
        <f t="shared" si="30"/>
        <v>1</v>
      </c>
    </row>
    <row r="90" spans="2:26" x14ac:dyDescent="0.25">
      <c r="B90" s="80"/>
      <c r="C90" s="81"/>
      <c r="D90" s="81"/>
      <c r="E90" s="81"/>
      <c r="F90" s="82"/>
      <c r="G90" s="88"/>
      <c r="H90" s="89"/>
      <c r="I90" s="89"/>
      <c r="J90" s="90"/>
      <c r="K90" s="86" t="str">
        <f t="shared" si="31"/>
        <v/>
      </c>
      <c r="L90" s="87" t="str">
        <f t="shared" si="22"/>
        <v/>
      </c>
      <c r="M90" s="58"/>
      <c r="N90" s="1"/>
      <c r="O90" s="91" t="str">
        <f t="shared" si="32"/>
        <v/>
      </c>
      <c r="P90" s="91" t="str">
        <f t="shared" si="33"/>
        <v/>
      </c>
      <c r="Q90" s="91" t="str">
        <f t="shared" si="34"/>
        <v/>
      </c>
      <c r="R90" s="91" t="str">
        <f t="shared" si="35"/>
        <v/>
      </c>
      <c r="S90" s="91">
        <f t="shared" si="23"/>
        <v>1</v>
      </c>
      <c r="T90" s="91">
        <f t="shared" si="24"/>
        <v>1</v>
      </c>
      <c r="U90" s="91">
        <f t="shared" si="25"/>
        <v>1</v>
      </c>
      <c r="V90" s="91">
        <f t="shared" si="26"/>
        <v>1</v>
      </c>
      <c r="W90" s="91" t="str">
        <f t="shared" si="27"/>
        <v/>
      </c>
      <c r="X90" s="91" t="str">
        <f t="shared" si="28"/>
        <v/>
      </c>
      <c r="Y90" s="91" t="str">
        <f t="shared" si="29"/>
        <v/>
      </c>
      <c r="Z90" s="91">
        <f t="shared" si="30"/>
        <v>1</v>
      </c>
    </row>
    <row r="91" spans="2:26" x14ac:dyDescent="0.25">
      <c r="B91" s="80"/>
      <c r="C91" s="81"/>
      <c r="D91" s="81"/>
      <c r="E91" s="81"/>
      <c r="F91" s="82"/>
      <c r="G91" s="88"/>
      <c r="H91" s="89"/>
      <c r="I91" s="89"/>
      <c r="J91" s="90"/>
      <c r="K91" s="86" t="str">
        <f t="shared" si="31"/>
        <v/>
      </c>
      <c r="L91" s="87" t="str">
        <f t="shared" si="22"/>
        <v/>
      </c>
      <c r="M91" s="58"/>
      <c r="N91" s="1"/>
      <c r="O91" s="91" t="str">
        <f t="shared" si="32"/>
        <v/>
      </c>
      <c r="P91" s="91" t="str">
        <f t="shared" si="33"/>
        <v/>
      </c>
      <c r="Q91" s="91" t="str">
        <f t="shared" si="34"/>
        <v/>
      </c>
      <c r="R91" s="91" t="str">
        <f t="shared" si="35"/>
        <v/>
      </c>
      <c r="S91" s="91">
        <f t="shared" si="23"/>
        <v>1</v>
      </c>
      <c r="T91" s="91">
        <f t="shared" si="24"/>
        <v>1</v>
      </c>
      <c r="U91" s="91">
        <f t="shared" si="25"/>
        <v>1</v>
      </c>
      <c r="V91" s="91">
        <f t="shared" si="26"/>
        <v>1</v>
      </c>
      <c r="W91" s="91" t="str">
        <f t="shared" si="27"/>
        <v/>
      </c>
      <c r="X91" s="91" t="str">
        <f t="shared" si="28"/>
        <v/>
      </c>
      <c r="Y91" s="91" t="str">
        <f t="shared" si="29"/>
        <v/>
      </c>
      <c r="Z91" s="91">
        <f t="shared" si="30"/>
        <v>1</v>
      </c>
    </row>
    <row r="92" spans="2:26" x14ac:dyDescent="0.25">
      <c r="B92" s="80"/>
      <c r="C92" s="81"/>
      <c r="D92" s="81"/>
      <c r="E92" s="81"/>
      <c r="F92" s="82"/>
      <c r="G92" s="88"/>
      <c r="H92" s="89"/>
      <c r="I92" s="89"/>
      <c r="J92" s="90"/>
      <c r="K92" s="86" t="str">
        <f t="shared" si="31"/>
        <v/>
      </c>
      <c r="L92" s="87" t="str">
        <f t="shared" si="22"/>
        <v/>
      </c>
      <c r="M92" s="58"/>
      <c r="N92" s="1"/>
      <c r="O92" s="91" t="str">
        <f t="shared" si="32"/>
        <v/>
      </c>
      <c r="P92" s="91" t="str">
        <f t="shared" si="33"/>
        <v/>
      </c>
      <c r="Q92" s="91" t="str">
        <f t="shared" si="34"/>
        <v/>
      </c>
      <c r="R92" s="91" t="str">
        <f t="shared" si="35"/>
        <v/>
      </c>
      <c r="S92" s="91">
        <f t="shared" si="23"/>
        <v>1</v>
      </c>
      <c r="T92" s="91">
        <f t="shared" si="24"/>
        <v>1</v>
      </c>
      <c r="U92" s="91">
        <f t="shared" si="25"/>
        <v>1</v>
      </c>
      <c r="V92" s="91">
        <f t="shared" si="26"/>
        <v>1</v>
      </c>
      <c r="W92" s="91" t="str">
        <f t="shared" si="27"/>
        <v/>
      </c>
      <c r="X92" s="91" t="str">
        <f t="shared" si="28"/>
        <v/>
      </c>
      <c r="Y92" s="91" t="str">
        <f t="shared" si="29"/>
        <v/>
      </c>
      <c r="Z92" s="91">
        <f t="shared" si="30"/>
        <v>1</v>
      </c>
    </row>
    <row r="93" spans="2:26" x14ac:dyDescent="0.25">
      <c r="B93" s="80"/>
      <c r="C93" s="81"/>
      <c r="D93" s="81"/>
      <c r="E93" s="81"/>
      <c r="F93" s="82"/>
      <c r="G93" s="88"/>
      <c r="H93" s="89"/>
      <c r="I93" s="89"/>
      <c r="J93" s="90"/>
      <c r="K93" s="86" t="str">
        <f t="shared" si="31"/>
        <v/>
      </c>
      <c r="L93" s="87" t="str">
        <f t="shared" si="22"/>
        <v/>
      </c>
      <c r="M93" s="58"/>
      <c r="N93" s="1"/>
      <c r="O93" s="91" t="str">
        <f t="shared" si="32"/>
        <v/>
      </c>
      <c r="P93" s="91" t="str">
        <f t="shared" si="33"/>
        <v/>
      </c>
      <c r="Q93" s="91" t="str">
        <f t="shared" si="34"/>
        <v/>
      </c>
      <c r="R93" s="91" t="str">
        <f t="shared" si="35"/>
        <v/>
      </c>
      <c r="S93" s="91">
        <f t="shared" si="23"/>
        <v>1</v>
      </c>
      <c r="T93" s="91">
        <f t="shared" si="24"/>
        <v>1</v>
      </c>
      <c r="U93" s="91">
        <f t="shared" si="25"/>
        <v>1</v>
      </c>
      <c r="V93" s="91">
        <f t="shared" si="26"/>
        <v>1</v>
      </c>
      <c r="W93" s="91" t="str">
        <f t="shared" si="27"/>
        <v/>
      </c>
      <c r="X93" s="91" t="str">
        <f t="shared" si="28"/>
        <v/>
      </c>
      <c r="Y93" s="91" t="str">
        <f t="shared" si="29"/>
        <v/>
      </c>
      <c r="Z93" s="91">
        <f t="shared" si="30"/>
        <v>1</v>
      </c>
    </row>
    <row r="94" spans="2:26" x14ac:dyDescent="0.25">
      <c r="B94" s="80"/>
      <c r="C94" s="81"/>
      <c r="D94" s="81"/>
      <c r="E94" s="81"/>
      <c r="F94" s="82"/>
      <c r="G94" s="88"/>
      <c r="H94" s="89"/>
      <c r="I94" s="89"/>
      <c r="J94" s="90"/>
      <c r="K94" s="86" t="str">
        <f t="shared" si="31"/>
        <v/>
      </c>
      <c r="L94" s="87" t="str">
        <f t="shared" si="22"/>
        <v/>
      </c>
      <c r="M94" s="58"/>
      <c r="N94" s="1"/>
      <c r="O94" s="91" t="str">
        <f t="shared" si="32"/>
        <v/>
      </c>
      <c r="P94" s="91" t="str">
        <f t="shared" si="33"/>
        <v/>
      </c>
      <c r="Q94" s="91" t="str">
        <f t="shared" si="34"/>
        <v/>
      </c>
      <c r="R94" s="91" t="str">
        <f t="shared" si="35"/>
        <v/>
      </c>
      <c r="S94" s="91">
        <f t="shared" si="23"/>
        <v>1</v>
      </c>
      <c r="T94" s="91">
        <f t="shared" si="24"/>
        <v>1</v>
      </c>
      <c r="U94" s="91">
        <f t="shared" si="25"/>
        <v>1</v>
      </c>
      <c r="V94" s="91">
        <f t="shared" si="26"/>
        <v>1</v>
      </c>
      <c r="W94" s="91" t="str">
        <f t="shared" si="27"/>
        <v/>
      </c>
      <c r="X94" s="91" t="str">
        <f t="shared" si="28"/>
        <v/>
      </c>
      <c r="Y94" s="91" t="str">
        <f t="shared" si="29"/>
        <v/>
      </c>
      <c r="Z94" s="91">
        <f t="shared" si="30"/>
        <v>1</v>
      </c>
    </row>
    <row r="95" spans="2:26" x14ac:dyDescent="0.25">
      <c r="B95" s="80"/>
      <c r="C95" s="81"/>
      <c r="D95" s="81"/>
      <c r="E95" s="81"/>
      <c r="F95" s="82"/>
      <c r="G95" s="88"/>
      <c r="H95" s="89"/>
      <c r="I95" s="89"/>
      <c r="J95" s="90"/>
      <c r="K95" s="86" t="str">
        <f t="shared" si="31"/>
        <v/>
      </c>
      <c r="L95" s="87" t="str">
        <f t="shared" si="22"/>
        <v/>
      </c>
      <c r="M95" s="58"/>
      <c r="N95" s="1"/>
      <c r="O95" s="91" t="str">
        <f t="shared" si="32"/>
        <v/>
      </c>
      <c r="P95" s="91" t="str">
        <f t="shared" si="33"/>
        <v/>
      </c>
      <c r="Q95" s="91" t="str">
        <f t="shared" si="34"/>
        <v/>
      </c>
      <c r="R95" s="91" t="str">
        <f t="shared" si="35"/>
        <v/>
      </c>
      <c r="S95" s="91">
        <f t="shared" si="23"/>
        <v>1</v>
      </c>
      <c r="T95" s="91">
        <f t="shared" si="24"/>
        <v>1</v>
      </c>
      <c r="U95" s="91">
        <f t="shared" si="25"/>
        <v>1</v>
      </c>
      <c r="V95" s="91">
        <f t="shared" si="26"/>
        <v>1</v>
      </c>
      <c r="W95" s="91" t="str">
        <f t="shared" si="27"/>
        <v/>
      </c>
      <c r="X95" s="91" t="str">
        <f t="shared" si="28"/>
        <v/>
      </c>
      <c r="Y95" s="91" t="str">
        <f t="shared" si="29"/>
        <v/>
      </c>
      <c r="Z95" s="91">
        <f t="shared" si="30"/>
        <v>1</v>
      </c>
    </row>
    <row r="96" spans="2:26" x14ac:dyDescent="0.25">
      <c r="B96" s="80"/>
      <c r="C96" s="81"/>
      <c r="D96" s="81"/>
      <c r="E96" s="81"/>
      <c r="F96" s="82"/>
      <c r="G96" s="88"/>
      <c r="H96" s="89"/>
      <c r="I96" s="89"/>
      <c r="J96" s="90"/>
      <c r="K96" s="86" t="str">
        <f t="shared" si="31"/>
        <v/>
      </c>
      <c r="L96" s="87" t="str">
        <f t="shared" si="22"/>
        <v/>
      </c>
      <c r="M96" s="58"/>
      <c r="N96" s="1"/>
      <c r="O96" s="91" t="str">
        <f t="shared" si="32"/>
        <v/>
      </c>
      <c r="P96" s="91" t="str">
        <f t="shared" si="33"/>
        <v/>
      </c>
      <c r="Q96" s="91" t="str">
        <f t="shared" si="34"/>
        <v/>
      </c>
      <c r="R96" s="91" t="str">
        <f t="shared" si="35"/>
        <v/>
      </c>
      <c r="S96" s="91">
        <f t="shared" si="23"/>
        <v>1</v>
      </c>
      <c r="T96" s="91">
        <f t="shared" si="24"/>
        <v>1</v>
      </c>
      <c r="U96" s="91">
        <f t="shared" si="25"/>
        <v>1</v>
      </c>
      <c r="V96" s="91">
        <f t="shared" si="26"/>
        <v>1</v>
      </c>
      <c r="W96" s="91" t="str">
        <f t="shared" si="27"/>
        <v/>
      </c>
      <c r="X96" s="91" t="str">
        <f t="shared" si="28"/>
        <v/>
      </c>
      <c r="Y96" s="91" t="str">
        <f t="shared" si="29"/>
        <v/>
      </c>
      <c r="Z96" s="91">
        <f t="shared" si="30"/>
        <v>1</v>
      </c>
    </row>
    <row r="97" spans="2:26" x14ac:dyDescent="0.25">
      <c r="B97" s="80"/>
      <c r="C97" s="81"/>
      <c r="D97" s="81"/>
      <c r="E97" s="81"/>
      <c r="F97" s="82"/>
      <c r="G97" s="88"/>
      <c r="H97" s="89"/>
      <c r="I97" s="89"/>
      <c r="J97" s="90"/>
      <c r="K97" s="86" t="str">
        <f t="shared" si="31"/>
        <v/>
      </c>
      <c r="L97" s="87" t="str">
        <f t="shared" si="22"/>
        <v/>
      </c>
      <c r="M97" s="58"/>
      <c r="N97" s="1"/>
      <c r="O97" s="91" t="str">
        <f t="shared" si="32"/>
        <v/>
      </c>
      <c r="P97" s="91" t="str">
        <f t="shared" si="33"/>
        <v/>
      </c>
      <c r="Q97" s="91" t="str">
        <f t="shared" si="34"/>
        <v/>
      </c>
      <c r="R97" s="91" t="str">
        <f t="shared" si="35"/>
        <v/>
      </c>
      <c r="S97" s="91">
        <f t="shared" si="23"/>
        <v>1</v>
      </c>
      <c r="T97" s="91">
        <f t="shared" si="24"/>
        <v>1</v>
      </c>
      <c r="U97" s="91">
        <f t="shared" si="25"/>
        <v>1</v>
      </c>
      <c r="V97" s="91">
        <f t="shared" si="26"/>
        <v>1</v>
      </c>
      <c r="W97" s="91" t="str">
        <f t="shared" si="27"/>
        <v/>
      </c>
      <c r="X97" s="91" t="str">
        <f t="shared" si="28"/>
        <v/>
      </c>
      <c r="Y97" s="91" t="str">
        <f t="shared" si="29"/>
        <v/>
      </c>
      <c r="Z97" s="91">
        <f t="shared" si="30"/>
        <v>1</v>
      </c>
    </row>
    <row r="98" spans="2:26" x14ac:dyDescent="0.25">
      <c r="B98" s="80"/>
      <c r="C98" s="81"/>
      <c r="D98" s="81"/>
      <c r="E98" s="81"/>
      <c r="F98" s="82"/>
      <c r="G98" s="88"/>
      <c r="H98" s="89"/>
      <c r="I98" s="89"/>
      <c r="J98" s="90"/>
      <c r="K98" s="86" t="str">
        <f t="shared" si="31"/>
        <v/>
      </c>
      <c r="L98" s="87" t="str">
        <f t="shared" si="22"/>
        <v/>
      </c>
      <c r="M98" s="58"/>
      <c r="N98" s="1"/>
      <c r="O98" s="91" t="str">
        <f t="shared" si="32"/>
        <v/>
      </c>
      <c r="P98" s="91" t="str">
        <f t="shared" si="33"/>
        <v/>
      </c>
      <c r="Q98" s="91" t="str">
        <f t="shared" si="34"/>
        <v/>
      </c>
      <c r="R98" s="91" t="str">
        <f t="shared" si="35"/>
        <v/>
      </c>
      <c r="S98" s="91">
        <f t="shared" si="23"/>
        <v>1</v>
      </c>
      <c r="T98" s="91">
        <f t="shared" si="24"/>
        <v>1</v>
      </c>
      <c r="U98" s="91">
        <f t="shared" si="25"/>
        <v>1</v>
      </c>
      <c r="V98" s="91">
        <f t="shared" si="26"/>
        <v>1</v>
      </c>
      <c r="W98" s="91" t="str">
        <f t="shared" si="27"/>
        <v/>
      </c>
      <c r="X98" s="91" t="str">
        <f t="shared" si="28"/>
        <v/>
      </c>
      <c r="Y98" s="91" t="str">
        <f t="shared" si="29"/>
        <v/>
      </c>
      <c r="Z98" s="91">
        <f t="shared" si="30"/>
        <v>1</v>
      </c>
    </row>
    <row r="99" spans="2:26" x14ac:dyDescent="0.25">
      <c r="B99" s="80"/>
      <c r="C99" s="81"/>
      <c r="D99" s="81"/>
      <c r="E99" s="81"/>
      <c r="F99" s="82"/>
      <c r="G99" s="88"/>
      <c r="H99" s="89"/>
      <c r="I99" s="89"/>
      <c r="J99" s="90"/>
      <c r="K99" s="86" t="str">
        <f t="shared" si="31"/>
        <v/>
      </c>
      <c r="L99" s="87" t="str">
        <f t="shared" si="22"/>
        <v/>
      </c>
      <c r="M99" s="58"/>
      <c r="N99" s="1"/>
      <c r="O99" s="91" t="str">
        <f t="shared" si="32"/>
        <v/>
      </c>
      <c r="P99" s="91" t="str">
        <f t="shared" si="33"/>
        <v/>
      </c>
      <c r="Q99" s="91" t="str">
        <f t="shared" si="34"/>
        <v/>
      </c>
      <c r="R99" s="91" t="str">
        <f t="shared" si="35"/>
        <v/>
      </c>
      <c r="S99" s="91">
        <f t="shared" si="23"/>
        <v>1</v>
      </c>
      <c r="T99" s="91">
        <f t="shared" si="24"/>
        <v>1</v>
      </c>
      <c r="U99" s="91">
        <f t="shared" si="25"/>
        <v>1</v>
      </c>
      <c r="V99" s="91">
        <f t="shared" si="26"/>
        <v>1</v>
      </c>
      <c r="W99" s="91" t="str">
        <f t="shared" si="27"/>
        <v/>
      </c>
      <c r="X99" s="91" t="str">
        <f t="shared" si="28"/>
        <v/>
      </c>
      <c r="Y99" s="91" t="str">
        <f t="shared" si="29"/>
        <v/>
      </c>
      <c r="Z99" s="91">
        <f t="shared" si="30"/>
        <v>1</v>
      </c>
    </row>
    <row r="100" spans="2:26" x14ac:dyDescent="0.25">
      <c r="B100" s="80"/>
      <c r="C100" s="81"/>
      <c r="D100" s="81"/>
      <c r="E100" s="81"/>
      <c r="F100" s="82"/>
      <c r="G100" s="88"/>
      <c r="H100" s="89"/>
      <c r="I100" s="89"/>
      <c r="J100" s="90"/>
      <c r="K100" s="86" t="str">
        <f t="shared" si="31"/>
        <v/>
      </c>
      <c r="L100" s="87" t="str">
        <f t="shared" si="22"/>
        <v/>
      </c>
      <c r="M100" s="58"/>
      <c r="N100" s="1"/>
      <c r="O100" s="91" t="str">
        <f t="shared" si="32"/>
        <v/>
      </c>
      <c r="P100" s="91" t="str">
        <f t="shared" si="33"/>
        <v/>
      </c>
      <c r="Q100" s="91" t="str">
        <f t="shared" si="34"/>
        <v/>
      </c>
      <c r="R100" s="91" t="str">
        <f t="shared" si="35"/>
        <v/>
      </c>
      <c r="S100" s="91">
        <f t="shared" si="23"/>
        <v>1</v>
      </c>
      <c r="T100" s="91">
        <f t="shared" si="24"/>
        <v>1</v>
      </c>
      <c r="U100" s="91">
        <f t="shared" si="25"/>
        <v>1</v>
      </c>
      <c r="V100" s="91">
        <f t="shared" si="26"/>
        <v>1</v>
      </c>
      <c r="W100" s="91" t="str">
        <f t="shared" si="27"/>
        <v/>
      </c>
      <c r="X100" s="91" t="str">
        <f t="shared" si="28"/>
        <v/>
      </c>
      <c r="Y100" s="91" t="str">
        <f t="shared" si="29"/>
        <v/>
      </c>
      <c r="Z100" s="91">
        <f t="shared" si="30"/>
        <v>1</v>
      </c>
    </row>
    <row r="101" spans="2:26" x14ac:dyDescent="0.25">
      <c r="B101" s="80"/>
      <c r="C101" s="81"/>
      <c r="D101" s="81"/>
      <c r="E101" s="81"/>
      <c r="F101" s="82"/>
      <c r="G101" s="88"/>
      <c r="H101" s="89"/>
      <c r="I101" s="89"/>
      <c r="J101" s="90"/>
      <c r="K101" s="86" t="str">
        <f t="shared" si="31"/>
        <v/>
      </c>
      <c r="L101" s="87" t="str">
        <f t="shared" si="22"/>
        <v/>
      </c>
      <c r="M101" s="58"/>
      <c r="N101" s="1"/>
      <c r="O101" s="91" t="str">
        <f t="shared" si="32"/>
        <v/>
      </c>
      <c r="P101" s="91" t="str">
        <f t="shared" si="33"/>
        <v/>
      </c>
      <c r="Q101" s="91" t="str">
        <f t="shared" si="34"/>
        <v/>
      </c>
      <c r="R101" s="91" t="str">
        <f t="shared" si="35"/>
        <v/>
      </c>
      <c r="S101" s="91">
        <f t="shared" si="23"/>
        <v>1</v>
      </c>
      <c r="T101" s="91">
        <f t="shared" si="24"/>
        <v>1</v>
      </c>
      <c r="U101" s="91">
        <f t="shared" si="25"/>
        <v>1</v>
      </c>
      <c r="V101" s="91">
        <f t="shared" si="26"/>
        <v>1</v>
      </c>
      <c r="W101" s="91" t="str">
        <f t="shared" si="27"/>
        <v/>
      </c>
      <c r="X101" s="91" t="str">
        <f t="shared" si="28"/>
        <v/>
      </c>
      <c r="Y101" s="91" t="str">
        <f t="shared" si="29"/>
        <v/>
      </c>
      <c r="Z101" s="91">
        <f t="shared" si="30"/>
        <v>1</v>
      </c>
    </row>
    <row r="102" spans="2:26" x14ac:dyDescent="0.25">
      <c r="B102" s="80"/>
      <c r="C102" s="81"/>
      <c r="D102" s="81"/>
      <c r="E102" s="81"/>
      <c r="F102" s="82"/>
      <c r="G102" s="88"/>
      <c r="H102" s="89"/>
      <c r="I102" s="89"/>
      <c r="J102" s="90"/>
      <c r="K102" s="86" t="str">
        <f t="shared" si="31"/>
        <v/>
      </c>
      <c r="L102" s="87" t="str">
        <f t="shared" si="22"/>
        <v/>
      </c>
      <c r="M102" s="58"/>
      <c r="N102" s="1"/>
      <c r="O102" s="91" t="str">
        <f t="shared" si="32"/>
        <v/>
      </c>
      <c r="P102" s="91" t="str">
        <f t="shared" si="33"/>
        <v/>
      </c>
      <c r="Q102" s="91" t="str">
        <f t="shared" si="34"/>
        <v/>
      </c>
      <c r="R102" s="91" t="str">
        <f t="shared" si="35"/>
        <v/>
      </c>
      <c r="S102" s="91">
        <f t="shared" si="23"/>
        <v>1</v>
      </c>
      <c r="T102" s="91">
        <f t="shared" si="24"/>
        <v>1</v>
      </c>
      <c r="U102" s="91">
        <f t="shared" si="25"/>
        <v>1</v>
      </c>
      <c r="V102" s="91">
        <f t="shared" si="26"/>
        <v>1</v>
      </c>
      <c r="W102" s="91" t="str">
        <f t="shared" si="27"/>
        <v/>
      </c>
      <c r="X102" s="91" t="str">
        <f t="shared" si="28"/>
        <v/>
      </c>
      <c r="Y102" s="91" t="str">
        <f t="shared" si="29"/>
        <v/>
      </c>
      <c r="Z102" s="91">
        <f t="shared" si="30"/>
        <v>1</v>
      </c>
    </row>
    <row r="103" spans="2:26" x14ac:dyDescent="0.25">
      <c r="B103" s="80"/>
      <c r="C103" s="81"/>
      <c r="D103" s="81"/>
      <c r="E103" s="81"/>
      <c r="F103" s="82"/>
      <c r="G103" s="88"/>
      <c r="H103" s="89"/>
      <c r="I103" s="89"/>
      <c r="J103" s="90"/>
      <c r="K103" s="86" t="str">
        <f t="shared" si="31"/>
        <v/>
      </c>
      <c r="L103" s="87" t="str">
        <f t="shared" si="22"/>
        <v/>
      </c>
      <c r="M103" s="58"/>
      <c r="N103" s="1"/>
      <c r="O103" s="91" t="str">
        <f t="shared" si="32"/>
        <v/>
      </c>
      <c r="P103" s="91" t="str">
        <f t="shared" si="33"/>
        <v/>
      </c>
      <c r="Q103" s="91" t="str">
        <f t="shared" si="34"/>
        <v/>
      </c>
      <c r="R103" s="91" t="str">
        <f t="shared" si="35"/>
        <v/>
      </c>
      <c r="S103" s="91">
        <f t="shared" si="23"/>
        <v>1</v>
      </c>
      <c r="T103" s="91">
        <f t="shared" si="24"/>
        <v>1</v>
      </c>
      <c r="U103" s="91">
        <f t="shared" si="25"/>
        <v>1</v>
      </c>
      <c r="V103" s="91">
        <f t="shared" si="26"/>
        <v>1</v>
      </c>
      <c r="W103" s="91" t="str">
        <f t="shared" si="27"/>
        <v/>
      </c>
      <c r="X103" s="91" t="str">
        <f t="shared" si="28"/>
        <v/>
      </c>
      <c r="Y103" s="91" t="str">
        <f t="shared" si="29"/>
        <v/>
      </c>
      <c r="Z103" s="91">
        <f t="shared" si="30"/>
        <v>1</v>
      </c>
    </row>
    <row r="104" spans="2:26" x14ac:dyDescent="0.25">
      <c r="B104" s="80"/>
      <c r="C104" s="81"/>
      <c r="D104" s="81"/>
      <c r="E104" s="81"/>
      <c r="F104" s="82"/>
      <c r="G104" s="88"/>
      <c r="H104" s="89"/>
      <c r="I104" s="89"/>
      <c r="J104" s="90"/>
      <c r="K104" s="86" t="str">
        <f t="shared" si="31"/>
        <v/>
      </c>
      <c r="L104" s="87" t="str">
        <f t="shared" si="22"/>
        <v/>
      </c>
      <c r="M104" s="58"/>
      <c r="N104" s="1"/>
      <c r="O104" s="91" t="str">
        <f t="shared" si="32"/>
        <v/>
      </c>
      <c r="P104" s="91" t="str">
        <f t="shared" si="33"/>
        <v/>
      </c>
      <c r="Q104" s="91" t="str">
        <f t="shared" si="34"/>
        <v/>
      </c>
      <c r="R104" s="91" t="str">
        <f t="shared" si="35"/>
        <v/>
      </c>
      <c r="S104" s="91">
        <f t="shared" si="23"/>
        <v>1</v>
      </c>
      <c r="T104" s="91">
        <f t="shared" si="24"/>
        <v>1</v>
      </c>
      <c r="U104" s="91">
        <f t="shared" si="25"/>
        <v>1</v>
      </c>
      <c r="V104" s="91">
        <f t="shared" si="26"/>
        <v>1</v>
      </c>
      <c r="W104" s="91" t="str">
        <f t="shared" si="27"/>
        <v/>
      </c>
      <c r="X104" s="91" t="str">
        <f t="shared" si="28"/>
        <v/>
      </c>
      <c r="Y104" s="91" t="str">
        <f t="shared" si="29"/>
        <v/>
      </c>
      <c r="Z104" s="91">
        <f t="shared" si="30"/>
        <v>1</v>
      </c>
    </row>
    <row r="105" spans="2:26" x14ac:dyDescent="0.25">
      <c r="B105" s="80"/>
      <c r="C105" s="81"/>
      <c r="D105" s="81"/>
      <c r="E105" s="81"/>
      <c r="F105" s="82"/>
      <c r="G105" s="88"/>
      <c r="H105" s="89"/>
      <c r="I105" s="89"/>
      <c r="J105" s="90"/>
      <c r="K105" s="86" t="str">
        <f t="shared" si="31"/>
        <v/>
      </c>
      <c r="L105" s="87" t="str">
        <f t="shared" si="22"/>
        <v/>
      </c>
      <c r="M105" s="58"/>
      <c r="N105" s="1"/>
      <c r="O105" s="91" t="str">
        <f t="shared" si="32"/>
        <v/>
      </c>
      <c r="P105" s="91" t="str">
        <f t="shared" si="33"/>
        <v/>
      </c>
      <c r="Q105" s="91" t="str">
        <f t="shared" si="34"/>
        <v/>
      </c>
      <c r="R105" s="91" t="str">
        <f t="shared" si="35"/>
        <v/>
      </c>
      <c r="S105" s="91">
        <f t="shared" si="23"/>
        <v>1</v>
      </c>
      <c r="T105" s="91">
        <f t="shared" si="24"/>
        <v>1</v>
      </c>
      <c r="U105" s="91">
        <f t="shared" si="25"/>
        <v>1</v>
      </c>
      <c r="V105" s="91">
        <f t="shared" si="26"/>
        <v>1</v>
      </c>
      <c r="W105" s="91" t="str">
        <f t="shared" si="27"/>
        <v/>
      </c>
      <c r="X105" s="91" t="str">
        <f t="shared" si="28"/>
        <v/>
      </c>
      <c r="Y105" s="91" t="str">
        <f t="shared" si="29"/>
        <v/>
      </c>
      <c r="Z105" s="91">
        <f t="shared" si="30"/>
        <v>1</v>
      </c>
    </row>
    <row r="106" spans="2:26" x14ac:dyDescent="0.25">
      <c r="B106" s="80"/>
      <c r="C106" s="81"/>
      <c r="D106" s="81"/>
      <c r="E106" s="81"/>
      <c r="F106" s="82"/>
      <c r="G106" s="88"/>
      <c r="H106" s="89"/>
      <c r="I106" s="89"/>
      <c r="J106" s="90"/>
      <c r="K106" s="86" t="str">
        <f t="shared" si="31"/>
        <v/>
      </c>
      <c r="L106" s="87" t="str">
        <f t="shared" si="22"/>
        <v/>
      </c>
      <c r="M106" s="58"/>
      <c r="N106" s="1"/>
      <c r="O106" s="91" t="str">
        <f t="shared" si="32"/>
        <v/>
      </c>
      <c r="P106" s="91" t="str">
        <f t="shared" si="33"/>
        <v/>
      </c>
      <c r="Q106" s="91" t="str">
        <f t="shared" si="34"/>
        <v/>
      </c>
      <c r="R106" s="91" t="str">
        <f t="shared" si="35"/>
        <v/>
      </c>
      <c r="S106" s="91">
        <f t="shared" si="23"/>
        <v>1</v>
      </c>
      <c r="T106" s="91">
        <f t="shared" si="24"/>
        <v>1</v>
      </c>
      <c r="U106" s="91">
        <f t="shared" si="25"/>
        <v>1</v>
      </c>
      <c r="V106" s="91">
        <f t="shared" si="26"/>
        <v>1</v>
      </c>
      <c r="W106" s="91" t="str">
        <f t="shared" si="27"/>
        <v/>
      </c>
      <c r="X106" s="91" t="str">
        <f t="shared" si="28"/>
        <v/>
      </c>
      <c r="Y106" s="91" t="str">
        <f t="shared" si="29"/>
        <v/>
      </c>
      <c r="Z106" s="91">
        <f t="shared" si="30"/>
        <v>1</v>
      </c>
    </row>
    <row r="107" spans="2:26" x14ac:dyDescent="0.25">
      <c r="B107" s="80"/>
      <c r="C107" s="81"/>
      <c r="D107" s="81"/>
      <c r="E107" s="81"/>
      <c r="F107" s="82"/>
      <c r="G107" s="88"/>
      <c r="H107" s="89"/>
      <c r="I107" s="89"/>
      <c r="J107" s="90"/>
      <c r="K107" s="86" t="str">
        <f t="shared" si="31"/>
        <v/>
      </c>
      <c r="L107" s="87" t="str">
        <f t="shared" si="22"/>
        <v/>
      </c>
      <c r="M107" s="58"/>
      <c r="N107" s="1"/>
      <c r="O107" s="91" t="str">
        <f t="shared" si="32"/>
        <v/>
      </c>
      <c r="P107" s="91" t="str">
        <f t="shared" si="33"/>
        <v/>
      </c>
      <c r="Q107" s="91" t="str">
        <f t="shared" si="34"/>
        <v/>
      </c>
      <c r="R107" s="91" t="str">
        <f t="shared" si="35"/>
        <v/>
      </c>
      <c r="S107" s="91">
        <f t="shared" si="23"/>
        <v>1</v>
      </c>
      <c r="T107" s="91">
        <f t="shared" si="24"/>
        <v>1</v>
      </c>
      <c r="U107" s="91">
        <f t="shared" si="25"/>
        <v>1</v>
      </c>
      <c r="V107" s="91">
        <f t="shared" si="26"/>
        <v>1</v>
      </c>
      <c r="W107" s="91" t="str">
        <f t="shared" si="27"/>
        <v/>
      </c>
      <c r="X107" s="91" t="str">
        <f t="shared" si="28"/>
        <v/>
      </c>
      <c r="Y107" s="91" t="str">
        <f t="shared" si="29"/>
        <v/>
      </c>
      <c r="Z107" s="91">
        <f t="shared" si="30"/>
        <v>1</v>
      </c>
    </row>
    <row r="108" spans="2:26" x14ac:dyDescent="0.25">
      <c r="B108" s="80"/>
      <c r="C108" s="81"/>
      <c r="D108" s="81"/>
      <c r="E108" s="81"/>
      <c r="F108" s="82"/>
      <c r="G108" s="88"/>
      <c r="H108" s="89"/>
      <c r="I108" s="89"/>
      <c r="J108" s="90"/>
      <c r="K108" s="86" t="str">
        <f t="shared" si="31"/>
        <v/>
      </c>
      <c r="L108" s="87" t="str">
        <f t="shared" si="22"/>
        <v/>
      </c>
      <c r="M108" s="58"/>
      <c r="N108" s="1"/>
      <c r="O108" s="91" t="str">
        <f t="shared" si="32"/>
        <v/>
      </c>
      <c r="P108" s="91" t="str">
        <f t="shared" si="33"/>
        <v/>
      </c>
      <c r="Q108" s="91" t="str">
        <f t="shared" si="34"/>
        <v/>
      </c>
      <c r="R108" s="91" t="str">
        <f t="shared" si="35"/>
        <v/>
      </c>
      <c r="S108" s="91">
        <f t="shared" si="23"/>
        <v>1</v>
      </c>
      <c r="T108" s="91">
        <f t="shared" si="24"/>
        <v>1</v>
      </c>
      <c r="U108" s="91">
        <f t="shared" si="25"/>
        <v>1</v>
      </c>
      <c r="V108" s="91">
        <f t="shared" si="26"/>
        <v>1</v>
      </c>
      <c r="W108" s="91" t="str">
        <f t="shared" si="27"/>
        <v/>
      </c>
      <c r="X108" s="91" t="str">
        <f t="shared" si="28"/>
        <v/>
      </c>
      <c r="Y108" s="91" t="str">
        <f t="shared" si="29"/>
        <v/>
      </c>
      <c r="Z108" s="91">
        <f t="shared" si="30"/>
        <v>1</v>
      </c>
    </row>
    <row r="109" spans="2:26" x14ac:dyDescent="0.25">
      <c r="B109" s="80"/>
      <c r="C109" s="81"/>
      <c r="D109" s="81"/>
      <c r="E109" s="81"/>
      <c r="F109" s="82"/>
      <c r="G109" s="88"/>
      <c r="H109" s="89"/>
      <c r="I109" s="89"/>
      <c r="J109" s="90"/>
      <c r="K109" s="86" t="str">
        <f t="shared" si="31"/>
        <v/>
      </c>
      <c r="L109" s="87" t="str">
        <f t="shared" si="22"/>
        <v/>
      </c>
      <c r="M109" s="58"/>
      <c r="N109" s="1"/>
      <c r="O109" s="91" t="str">
        <f t="shared" si="32"/>
        <v/>
      </c>
      <c r="P109" s="91" t="str">
        <f t="shared" si="33"/>
        <v/>
      </c>
      <c r="Q109" s="91" t="str">
        <f t="shared" si="34"/>
        <v/>
      </c>
      <c r="R109" s="91" t="str">
        <f t="shared" si="35"/>
        <v/>
      </c>
      <c r="S109" s="91">
        <f t="shared" si="23"/>
        <v>1</v>
      </c>
      <c r="T109" s="91">
        <f t="shared" si="24"/>
        <v>1</v>
      </c>
      <c r="U109" s="91">
        <f t="shared" si="25"/>
        <v>1</v>
      </c>
      <c r="V109" s="91">
        <f t="shared" si="26"/>
        <v>1</v>
      </c>
      <c r="W109" s="91" t="str">
        <f t="shared" si="27"/>
        <v/>
      </c>
      <c r="X109" s="91" t="str">
        <f t="shared" si="28"/>
        <v/>
      </c>
      <c r="Y109" s="91" t="str">
        <f t="shared" si="29"/>
        <v/>
      </c>
      <c r="Z109" s="91">
        <f t="shared" si="30"/>
        <v>1</v>
      </c>
    </row>
    <row r="110" spans="2:26" x14ac:dyDescent="0.25">
      <c r="B110" s="80"/>
      <c r="C110" s="81"/>
      <c r="D110" s="81"/>
      <c r="E110" s="81"/>
      <c r="F110" s="82"/>
      <c r="G110" s="88"/>
      <c r="H110" s="89"/>
      <c r="I110" s="89"/>
      <c r="J110" s="90"/>
      <c r="K110" s="86" t="str">
        <f t="shared" si="31"/>
        <v/>
      </c>
      <c r="L110" s="87" t="str">
        <f t="shared" si="22"/>
        <v/>
      </c>
      <c r="M110" s="58"/>
      <c r="N110" s="1"/>
      <c r="O110" s="91" t="str">
        <f t="shared" si="32"/>
        <v/>
      </c>
      <c r="P110" s="91" t="str">
        <f t="shared" si="33"/>
        <v/>
      </c>
      <c r="Q110" s="91" t="str">
        <f t="shared" si="34"/>
        <v/>
      </c>
      <c r="R110" s="91" t="str">
        <f t="shared" si="35"/>
        <v/>
      </c>
      <c r="S110" s="91">
        <f t="shared" si="23"/>
        <v>1</v>
      </c>
      <c r="T110" s="91">
        <f t="shared" si="24"/>
        <v>1</v>
      </c>
      <c r="U110" s="91">
        <f t="shared" si="25"/>
        <v>1</v>
      </c>
      <c r="V110" s="91">
        <f t="shared" si="26"/>
        <v>1</v>
      </c>
      <c r="W110" s="91" t="str">
        <f t="shared" si="27"/>
        <v/>
      </c>
      <c r="X110" s="91" t="str">
        <f t="shared" si="28"/>
        <v/>
      </c>
      <c r="Y110" s="91" t="str">
        <f t="shared" si="29"/>
        <v/>
      </c>
      <c r="Z110" s="91">
        <f t="shared" si="30"/>
        <v>1</v>
      </c>
    </row>
    <row r="111" spans="2:26" x14ac:dyDescent="0.25">
      <c r="B111" s="80"/>
      <c r="C111" s="81"/>
      <c r="D111" s="81"/>
      <c r="E111" s="81"/>
      <c r="F111" s="82"/>
      <c r="G111" s="88"/>
      <c r="H111" s="89"/>
      <c r="I111" s="89"/>
      <c r="J111" s="90"/>
      <c r="K111" s="86" t="str">
        <f t="shared" si="31"/>
        <v/>
      </c>
      <c r="L111" s="87" t="str">
        <f t="shared" si="22"/>
        <v/>
      </c>
      <c r="M111" s="58"/>
      <c r="N111" s="1"/>
      <c r="O111" s="91" t="str">
        <f t="shared" si="32"/>
        <v/>
      </c>
      <c r="P111" s="91" t="str">
        <f t="shared" si="33"/>
        <v/>
      </c>
      <c r="Q111" s="91" t="str">
        <f t="shared" si="34"/>
        <v/>
      </c>
      <c r="R111" s="91" t="str">
        <f t="shared" si="35"/>
        <v/>
      </c>
      <c r="S111" s="91">
        <f t="shared" si="23"/>
        <v>1</v>
      </c>
      <c r="T111" s="91">
        <f t="shared" si="24"/>
        <v>1</v>
      </c>
      <c r="U111" s="91">
        <f t="shared" si="25"/>
        <v>1</v>
      </c>
      <c r="V111" s="91">
        <f t="shared" si="26"/>
        <v>1</v>
      </c>
      <c r="W111" s="91" t="str">
        <f t="shared" si="27"/>
        <v/>
      </c>
      <c r="X111" s="91" t="str">
        <f t="shared" si="28"/>
        <v/>
      </c>
      <c r="Y111" s="91" t="str">
        <f t="shared" si="29"/>
        <v/>
      </c>
      <c r="Z111" s="91">
        <f t="shared" si="30"/>
        <v>1</v>
      </c>
    </row>
    <row r="112" spans="2:26" x14ac:dyDescent="0.25">
      <c r="B112" s="80"/>
      <c r="C112" s="81"/>
      <c r="D112" s="81"/>
      <c r="E112" s="81"/>
      <c r="F112" s="82"/>
      <c r="G112" s="88"/>
      <c r="H112" s="89"/>
      <c r="I112" s="89"/>
      <c r="J112" s="90"/>
      <c r="K112" s="86" t="str">
        <f t="shared" si="31"/>
        <v/>
      </c>
      <c r="L112" s="87" t="str">
        <f t="shared" si="22"/>
        <v/>
      </c>
      <c r="M112" s="58"/>
      <c r="N112" s="1"/>
      <c r="O112" s="91" t="str">
        <f t="shared" si="32"/>
        <v/>
      </c>
      <c r="P112" s="91" t="str">
        <f t="shared" si="33"/>
        <v/>
      </c>
      <c r="Q112" s="91" t="str">
        <f t="shared" si="34"/>
        <v/>
      </c>
      <c r="R112" s="91" t="str">
        <f t="shared" si="35"/>
        <v/>
      </c>
      <c r="S112" s="91">
        <f t="shared" si="23"/>
        <v>1</v>
      </c>
      <c r="T112" s="91">
        <f t="shared" si="24"/>
        <v>1</v>
      </c>
      <c r="U112" s="91">
        <f t="shared" si="25"/>
        <v>1</v>
      </c>
      <c r="V112" s="91">
        <f t="shared" si="26"/>
        <v>1</v>
      </c>
      <c r="W112" s="91" t="str">
        <f t="shared" si="27"/>
        <v/>
      </c>
      <c r="X112" s="91" t="str">
        <f t="shared" si="28"/>
        <v/>
      </c>
      <c r="Y112" s="91" t="str">
        <f t="shared" si="29"/>
        <v/>
      </c>
      <c r="Z112" s="91">
        <f t="shared" si="30"/>
        <v>1</v>
      </c>
    </row>
    <row r="113" spans="2:26" x14ac:dyDescent="0.25">
      <c r="B113" s="80"/>
      <c r="C113" s="81"/>
      <c r="D113" s="81"/>
      <c r="E113" s="81"/>
      <c r="F113" s="82"/>
      <c r="G113" s="88"/>
      <c r="H113" s="89"/>
      <c r="I113" s="89"/>
      <c r="J113" s="90"/>
      <c r="K113" s="86" t="str">
        <f t="shared" si="31"/>
        <v/>
      </c>
      <c r="L113" s="87" t="str">
        <f t="shared" si="22"/>
        <v/>
      </c>
      <c r="M113" s="58"/>
      <c r="N113" s="1"/>
      <c r="O113" s="91" t="str">
        <f t="shared" si="32"/>
        <v/>
      </c>
      <c r="P113" s="91" t="str">
        <f t="shared" si="33"/>
        <v/>
      </c>
      <c r="Q113" s="91" t="str">
        <f t="shared" si="34"/>
        <v/>
      </c>
      <c r="R113" s="91" t="str">
        <f t="shared" si="35"/>
        <v/>
      </c>
      <c r="S113" s="91">
        <f t="shared" si="23"/>
        <v>1</v>
      </c>
      <c r="T113" s="91">
        <f t="shared" si="24"/>
        <v>1</v>
      </c>
      <c r="U113" s="91">
        <f t="shared" si="25"/>
        <v>1</v>
      </c>
      <c r="V113" s="91">
        <f t="shared" si="26"/>
        <v>1</v>
      </c>
      <c r="W113" s="91" t="str">
        <f t="shared" si="27"/>
        <v/>
      </c>
      <c r="X113" s="91" t="str">
        <f t="shared" si="28"/>
        <v/>
      </c>
      <c r="Y113" s="91" t="str">
        <f t="shared" si="29"/>
        <v/>
      </c>
      <c r="Z113" s="91">
        <f t="shared" si="30"/>
        <v>1</v>
      </c>
    </row>
    <row r="114" spans="2:26" x14ac:dyDescent="0.25">
      <c r="B114" s="80"/>
      <c r="C114" s="81"/>
      <c r="D114" s="81"/>
      <c r="E114" s="81"/>
      <c r="F114" s="82"/>
      <c r="G114" s="88"/>
      <c r="H114" s="89"/>
      <c r="I114" s="89"/>
      <c r="J114" s="90"/>
      <c r="K114" s="86" t="str">
        <f t="shared" si="31"/>
        <v/>
      </c>
      <c r="L114" s="87" t="str">
        <f t="shared" si="22"/>
        <v/>
      </c>
      <c r="M114" s="58"/>
      <c r="N114" s="1"/>
      <c r="O114" s="91" t="str">
        <f t="shared" si="32"/>
        <v/>
      </c>
      <c r="P114" s="91" t="str">
        <f t="shared" si="33"/>
        <v/>
      </c>
      <c r="Q114" s="91" t="str">
        <f t="shared" si="34"/>
        <v/>
      </c>
      <c r="R114" s="91" t="str">
        <f t="shared" si="35"/>
        <v/>
      </c>
      <c r="S114" s="91">
        <f t="shared" si="23"/>
        <v>1</v>
      </c>
      <c r="T114" s="91">
        <f t="shared" si="24"/>
        <v>1</v>
      </c>
      <c r="U114" s="91">
        <f t="shared" si="25"/>
        <v>1</v>
      </c>
      <c r="V114" s="91">
        <f t="shared" si="26"/>
        <v>1</v>
      </c>
      <c r="W114" s="91" t="str">
        <f t="shared" si="27"/>
        <v/>
      </c>
      <c r="X114" s="91" t="str">
        <f t="shared" si="28"/>
        <v/>
      </c>
      <c r="Y114" s="91" t="str">
        <f t="shared" si="29"/>
        <v/>
      </c>
      <c r="Z114" s="91">
        <f t="shared" si="30"/>
        <v>1</v>
      </c>
    </row>
    <row r="115" spans="2:26" x14ac:dyDescent="0.25">
      <c r="B115" s="80"/>
      <c r="C115" s="81"/>
      <c r="D115" s="81"/>
      <c r="E115" s="81"/>
      <c r="F115" s="82"/>
      <c r="G115" s="88"/>
      <c r="H115" s="89"/>
      <c r="I115" s="89"/>
      <c r="J115" s="90"/>
      <c r="K115" s="86" t="str">
        <f t="shared" si="31"/>
        <v/>
      </c>
      <c r="L115" s="87" t="str">
        <f t="shared" si="22"/>
        <v/>
      </c>
      <c r="M115" s="58"/>
      <c r="N115" s="1"/>
      <c r="O115" s="91" t="str">
        <f t="shared" si="32"/>
        <v/>
      </c>
      <c r="P115" s="91" t="str">
        <f t="shared" si="33"/>
        <v/>
      </c>
      <c r="Q115" s="91" t="str">
        <f t="shared" si="34"/>
        <v/>
      </c>
      <c r="R115" s="91" t="str">
        <f t="shared" si="35"/>
        <v/>
      </c>
      <c r="S115" s="91">
        <f t="shared" si="23"/>
        <v>1</v>
      </c>
      <c r="T115" s="91">
        <f t="shared" si="24"/>
        <v>1</v>
      </c>
      <c r="U115" s="91">
        <f t="shared" si="25"/>
        <v>1</v>
      </c>
      <c r="V115" s="91">
        <f t="shared" si="26"/>
        <v>1</v>
      </c>
      <c r="W115" s="91" t="str">
        <f t="shared" si="27"/>
        <v/>
      </c>
      <c r="X115" s="91" t="str">
        <f t="shared" si="28"/>
        <v/>
      </c>
      <c r="Y115" s="91" t="str">
        <f t="shared" si="29"/>
        <v/>
      </c>
      <c r="Z115" s="91">
        <f t="shared" si="30"/>
        <v>1</v>
      </c>
    </row>
    <row r="116" spans="2:26" x14ac:dyDescent="0.25">
      <c r="B116" s="80"/>
      <c r="C116" s="81"/>
      <c r="D116" s="81"/>
      <c r="E116" s="81"/>
      <c r="F116" s="82"/>
      <c r="G116" s="88"/>
      <c r="H116" s="89"/>
      <c r="I116" s="89"/>
      <c r="J116" s="90"/>
      <c r="K116" s="86" t="str">
        <f t="shared" si="31"/>
        <v/>
      </c>
      <c r="L116" s="87" t="str">
        <f t="shared" si="22"/>
        <v/>
      </c>
      <c r="M116" s="58"/>
      <c r="N116" s="1"/>
      <c r="O116" s="91" t="str">
        <f t="shared" si="32"/>
        <v/>
      </c>
      <c r="P116" s="91" t="str">
        <f t="shared" si="33"/>
        <v/>
      </c>
      <c r="Q116" s="91" t="str">
        <f t="shared" si="34"/>
        <v/>
      </c>
      <c r="R116" s="91" t="str">
        <f t="shared" si="35"/>
        <v/>
      </c>
      <c r="S116" s="91">
        <f t="shared" si="23"/>
        <v>1</v>
      </c>
      <c r="T116" s="91">
        <f t="shared" si="24"/>
        <v>1</v>
      </c>
      <c r="U116" s="91">
        <f t="shared" si="25"/>
        <v>1</v>
      </c>
      <c r="V116" s="91">
        <f t="shared" si="26"/>
        <v>1</v>
      </c>
      <c r="W116" s="91" t="str">
        <f t="shared" si="27"/>
        <v/>
      </c>
      <c r="X116" s="91" t="str">
        <f t="shared" si="28"/>
        <v/>
      </c>
      <c r="Y116" s="91" t="str">
        <f t="shared" si="29"/>
        <v/>
      </c>
      <c r="Z116" s="91">
        <f t="shared" si="30"/>
        <v>1</v>
      </c>
    </row>
    <row r="117" spans="2:26" x14ac:dyDescent="0.25">
      <c r="B117" s="80"/>
      <c r="C117" s="81"/>
      <c r="D117" s="81"/>
      <c r="E117" s="81"/>
      <c r="F117" s="82"/>
      <c r="G117" s="88"/>
      <c r="H117" s="89"/>
      <c r="I117" s="89"/>
      <c r="J117" s="90"/>
      <c r="K117" s="86" t="str">
        <f t="shared" si="31"/>
        <v/>
      </c>
      <c r="L117" s="87" t="str">
        <f t="shared" si="22"/>
        <v/>
      </c>
      <c r="M117" s="58"/>
      <c r="N117" s="1"/>
      <c r="O117" s="91" t="str">
        <f t="shared" si="32"/>
        <v/>
      </c>
      <c r="P117" s="91" t="str">
        <f t="shared" si="33"/>
        <v/>
      </c>
      <c r="Q117" s="91" t="str">
        <f t="shared" si="34"/>
        <v/>
      </c>
      <c r="R117" s="91" t="str">
        <f t="shared" si="35"/>
        <v/>
      </c>
      <c r="S117" s="91">
        <f t="shared" si="23"/>
        <v>1</v>
      </c>
      <c r="T117" s="91">
        <f t="shared" si="24"/>
        <v>1</v>
      </c>
      <c r="U117" s="91">
        <f t="shared" si="25"/>
        <v>1</v>
      </c>
      <c r="V117" s="91">
        <f t="shared" si="26"/>
        <v>1</v>
      </c>
      <c r="W117" s="91" t="str">
        <f t="shared" si="27"/>
        <v/>
      </c>
      <c r="X117" s="91" t="str">
        <f t="shared" si="28"/>
        <v/>
      </c>
      <c r="Y117" s="91" t="str">
        <f t="shared" si="29"/>
        <v/>
      </c>
      <c r="Z117" s="91">
        <f t="shared" si="30"/>
        <v>1</v>
      </c>
    </row>
    <row r="118" spans="2:26" x14ac:dyDescent="0.25">
      <c r="B118" s="80"/>
      <c r="C118" s="81"/>
      <c r="D118" s="81"/>
      <c r="E118" s="81"/>
      <c r="F118" s="82"/>
      <c r="G118" s="88"/>
      <c r="H118" s="89"/>
      <c r="I118" s="89"/>
      <c r="J118" s="90"/>
      <c r="K118" s="86" t="str">
        <f t="shared" si="31"/>
        <v/>
      </c>
      <c r="L118" s="87" t="str">
        <f t="shared" si="22"/>
        <v/>
      </c>
      <c r="M118" s="58"/>
      <c r="N118" s="1"/>
      <c r="O118" s="91" t="str">
        <f t="shared" si="32"/>
        <v/>
      </c>
      <c r="P118" s="91" t="str">
        <f t="shared" si="33"/>
        <v/>
      </c>
      <c r="Q118" s="91" t="str">
        <f t="shared" si="34"/>
        <v/>
      </c>
      <c r="R118" s="91" t="str">
        <f t="shared" si="35"/>
        <v/>
      </c>
      <c r="S118" s="91">
        <f t="shared" si="23"/>
        <v>1</v>
      </c>
      <c r="T118" s="91">
        <f t="shared" si="24"/>
        <v>1</v>
      </c>
      <c r="U118" s="91">
        <f t="shared" si="25"/>
        <v>1</v>
      </c>
      <c r="V118" s="91">
        <f t="shared" si="26"/>
        <v>1</v>
      </c>
      <c r="W118" s="91" t="str">
        <f t="shared" si="27"/>
        <v/>
      </c>
      <c r="X118" s="91" t="str">
        <f t="shared" si="28"/>
        <v/>
      </c>
      <c r="Y118" s="91" t="str">
        <f t="shared" si="29"/>
        <v/>
      </c>
      <c r="Z118" s="91">
        <f t="shared" si="30"/>
        <v>1</v>
      </c>
    </row>
    <row r="119" spans="2:26" x14ac:dyDescent="0.25">
      <c r="B119" s="80"/>
      <c r="C119" s="81"/>
      <c r="D119" s="81"/>
      <c r="E119" s="81"/>
      <c r="F119" s="82"/>
      <c r="G119" s="88"/>
      <c r="H119" s="89"/>
      <c r="I119" s="89"/>
      <c r="J119" s="90"/>
      <c r="K119" s="86" t="str">
        <f t="shared" si="31"/>
        <v/>
      </c>
      <c r="L119" s="87" t="str">
        <f t="shared" si="22"/>
        <v/>
      </c>
      <c r="M119" s="58"/>
      <c r="N119" s="1"/>
      <c r="O119" s="91" t="str">
        <f t="shared" si="32"/>
        <v/>
      </c>
      <c r="P119" s="91" t="str">
        <f t="shared" si="33"/>
        <v/>
      </c>
      <c r="Q119" s="91" t="str">
        <f t="shared" si="34"/>
        <v/>
      </c>
      <c r="R119" s="91" t="str">
        <f t="shared" si="35"/>
        <v/>
      </c>
      <c r="S119" s="91">
        <f t="shared" si="23"/>
        <v>1</v>
      </c>
      <c r="T119" s="91">
        <f t="shared" si="24"/>
        <v>1</v>
      </c>
      <c r="U119" s="91">
        <f t="shared" si="25"/>
        <v>1</v>
      </c>
      <c r="V119" s="91">
        <f t="shared" si="26"/>
        <v>1</v>
      </c>
      <c r="W119" s="91" t="str">
        <f t="shared" si="27"/>
        <v/>
      </c>
      <c r="X119" s="91" t="str">
        <f t="shared" si="28"/>
        <v/>
      </c>
      <c r="Y119" s="91" t="str">
        <f t="shared" si="29"/>
        <v/>
      </c>
      <c r="Z119" s="91">
        <f t="shared" si="30"/>
        <v>1</v>
      </c>
    </row>
    <row r="120" spans="2:26" x14ac:dyDescent="0.25">
      <c r="B120" s="80"/>
      <c r="C120" s="81"/>
      <c r="D120" s="81"/>
      <c r="E120" s="81"/>
      <c r="F120" s="82"/>
      <c r="G120" s="88"/>
      <c r="H120" s="89"/>
      <c r="I120" s="89"/>
      <c r="J120" s="90"/>
      <c r="K120" s="86" t="str">
        <f t="shared" si="31"/>
        <v/>
      </c>
      <c r="L120" s="87" t="str">
        <f t="shared" si="22"/>
        <v/>
      </c>
      <c r="M120" s="58"/>
      <c r="N120" s="1"/>
      <c r="O120" s="91" t="str">
        <f t="shared" si="32"/>
        <v/>
      </c>
      <c r="P120" s="91" t="str">
        <f t="shared" si="33"/>
        <v/>
      </c>
      <c r="Q120" s="91" t="str">
        <f t="shared" si="34"/>
        <v/>
      </c>
      <c r="R120" s="91" t="str">
        <f t="shared" si="35"/>
        <v/>
      </c>
      <c r="S120" s="91">
        <f t="shared" si="23"/>
        <v>1</v>
      </c>
      <c r="T120" s="91">
        <f t="shared" si="24"/>
        <v>1</v>
      </c>
      <c r="U120" s="91">
        <f t="shared" si="25"/>
        <v>1</v>
      </c>
      <c r="V120" s="91">
        <f t="shared" si="26"/>
        <v>1</v>
      </c>
      <c r="W120" s="91" t="str">
        <f t="shared" si="27"/>
        <v/>
      </c>
      <c r="X120" s="91" t="str">
        <f t="shared" si="28"/>
        <v/>
      </c>
      <c r="Y120" s="91" t="str">
        <f t="shared" si="29"/>
        <v/>
      </c>
      <c r="Z120" s="91">
        <f t="shared" si="30"/>
        <v>1</v>
      </c>
    </row>
    <row r="121" spans="2:26" x14ac:dyDescent="0.25">
      <c r="B121" s="80"/>
      <c r="C121" s="81"/>
      <c r="D121" s="81"/>
      <c r="E121" s="81"/>
      <c r="F121" s="82"/>
      <c r="G121" s="88"/>
      <c r="H121" s="89"/>
      <c r="I121" s="89"/>
      <c r="J121" s="90"/>
      <c r="K121" s="86" t="str">
        <f t="shared" si="31"/>
        <v/>
      </c>
      <c r="L121" s="87" t="str">
        <f t="shared" si="22"/>
        <v/>
      </c>
      <c r="M121" s="58"/>
      <c r="N121" s="1"/>
      <c r="O121" s="91" t="str">
        <f t="shared" si="32"/>
        <v/>
      </c>
      <c r="P121" s="91" t="str">
        <f t="shared" si="33"/>
        <v/>
      </c>
      <c r="Q121" s="91" t="str">
        <f t="shared" si="34"/>
        <v/>
      </c>
      <c r="R121" s="91" t="str">
        <f t="shared" si="35"/>
        <v/>
      </c>
      <c r="S121" s="91">
        <f t="shared" si="23"/>
        <v>1</v>
      </c>
      <c r="T121" s="91">
        <f t="shared" si="24"/>
        <v>1</v>
      </c>
      <c r="U121" s="91">
        <f t="shared" si="25"/>
        <v>1</v>
      </c>
      <c r="V121" s="91">
        <f t="shared" si="26"/>
        <v>1</v>
      </c>
      <c r="W121" s="91" t="str">
        <f t="shared" si="27"/>
        <v/>
      </c>
      <c r="X121" s="91" t="str">
        <f t="shared" si="28"/>
        <v/>
      </c>
      <c r="Y121" s="91" t="str">
        <f t="shared" si="29"/>
        <v/>
      </c>
      <c r="Z121" s="91">
        <f t="shared" si="30"/>
        <v>1</v>
      </c>
    </row>
    <row r="122" spans="2:26" x14ac:dyDescent="0.25">
      <c r="B122" s="80"/>
      <c r="C122" s="81"/>
      <c r="D122" s="81"/>
      <c r="E122" s="81"/>
      <c r="F122" s="82"/>
      <c r="G122" s="88"/>
      <c r="H122" s="89"/>
      <c r="I122" s="89"/>
      <c r="J122" s="90"/>
      <c r="K122" s="86" t="str">
        <f t="shared" si="31"/>
        <v/>
      </c>
      <c r="L122" s="87" t="str">
        <f t="shared" si="22"/>
        <v/>
      </c>
      <c r="M122" s="58"/>
      <c r="N122" s="1"/>
      <c r="O122" s="91" t="str">
        <f t="shared" si="32"/>
        <v/>
      </c>
      <c r="P122" s="91" t="str">
        <f t="shared" si="33"/>
        <v/>
      </c>
      <c r="Q122" s="91" t="str">
        <f t="shared" si="34"/>
        <v/>
      </c>
      <c r="R122" s="91" t="str">
        <f t="shared" si="35"/>
        <v/>
      </c>
      <c r="S122" s="91">
        <f t="shared" si="23"/>
        <v>1</v>
      </c>
      <c r="T122" s="91">
        <f t="shared" si="24"/>
        <v>1</v>
      </c>
      <c r="U122" s="91">
        <f t="shared" si="25"/>
        <v>1</v>
      </c>
      <c r="V122" s="91">
        <f t="shared" si="26"/>
        <v>1</v>
      </c>
      <c r="W122" s="91" t="str">
        <f t="shared" si="27"/>
        <v/>
      </c>
      <c r="X122" s="91" t="str">
        <f t="shared" si="28"/>
        <v/>
      </c>
      <c r="Y122" s="91" t="str">
        <f t="shared" si="29"/>
        <v/>
      </c>
      <c r="Z122" s="91">
        <f t="shared" si="30"/>
        <v>1</v>
      </c>
    </row>
    <row r="123" spans="2:26" x14ac:dyDescent="0.25">
      <c r="B123" s="80"/>
      <c r="C123" s="81"/>
      <c r="D123" s="81"/>
      <c r="E123" s="81"/>
      <c r="F123" s="82"/>
      <c r="G123" s="88"/>
      <c r="H123" s="89"/>
      <c r="I123" s="89"/>
      <c r="J123" s="90"/>
      <c r="K123" s="86" t="str">
        <f t="shared" si="31"/>
        <v/>
      </c>
      <c r="L123" s="87" t="str">
        <f t="shared" si="22"/>
        <v/>
      </c>
      <c r="M123" s="58"/>
      <c r="N123" s="1"/>
      <c r="O123" s="91" t="str">
        <f t="shared" si="32"/>
        <v/>
      </c>
      <c r="P123" s="91" t="str">
        <f t="shared" si="33"/>
        <v/>
      </c>
      <c r="Q123" s="91" t="str">
        <f t="shared" si="34"/>
        <v/>
      </c>
      <c r="R123" s="91" t="str">
        <f t="shared" si="35"/>
        <v/>
      </c>
      <c r="S123" s="91">
        <f t="shared" si="23"/>
        <v>1</v>
      </c>
      <c r="T123" s="91">
        <f t="shared" si="24"/>
        <v>1</v>
      </c>
      <c r="U123" s="91">
        <f t="shared" si="25"/>
        <v>1</v>
      </c>
      <c r="V123" s="91">
        <f t="shared" si="26"/>
        <v>1</v>
      </c>
      <c r="W123" s="91" t="str">
        <f t="shared" si="27"/>
        <v/>
      </c>
      <c r="X123" s="91" t="str">
        <f t="shared" si="28"/>
        <v/>
      </c>
      <c r="Y123" s="91" t="str">
        <f t="shared" si="29"/>
        <v/>
      </c>
      <c r="Z123" s="91">
        <f t="shared" si="30"/>
        <v>1</v>
      </c>
    </row>
    <row r="124" spans="2:26" x14ac:dyDescent="0.25">
      <c r="B124" s="80"/>
      <c r="C124" s="81"/>
      <c r="D124" s="81"/>
      <c r="E124" s="81"/>
      <c r="F124" s="82"/>
      <c r="G124" s="88"/>
      <c r="H124" s="89"/>
      <c r="I124" s="89"/>
      <c r="J124" s="90"/>
      <c r="K124" s="86" t="str">
        <f t="shared" si="31"/>
        <v/>
      </c>
      <c r="L124" s="87" t="str">
        <f t="shared" ref="L124:L187" si="36">IF(Z124&lt;&gt;Z123,Z123,"")</f>
        <v/>
      </c>
      <c r="M124" s="58"/>
      <c r="N124" s="1"/>
      <c r="O124" s="91" t="str">
        <f t="shared" si="32"/>
        <v/>
      </c>
      <c r="P124" s="91" t="str">
        <f t="shared" si="33"/>
        <v/>
      </c>
      <c r="Q124" s="91" t="str">
        <f t="shared" si="34"/>
        <v/>
      </c>
      <c r="R124" s="91" t="str">
        <f t="shared" si="35"/>
        <v/>
      </c>
      <c r="S124" s="91">
        <f t="shared" ref="S124:S187" si="37">IF(O124&lt;&gt;"",O124/100,1)</f>
        <v>1</v>
      </c>
      <c r="T124" s="91">
        <f t="shared" ref="T124:T187" si="38">IF(P124&lt;&gt;"",P124/100,1)</f>
        <v>1</v>
      </c>
      <c r="U124" s="91">
        <f t="shared" ref="U124:U187" si="39">IF(Q124&lt;&gt;"",Q124/100,1)</f>
        <v>1</v>
      </c>
      <c r="V124" s="91">
        <f t="shared" ref="V124:V187" si="40">IF(R124&lt;&gt;"",R124/100,1)</f>
        <v>1</v>
      </c>
      <c r="W124" s="91" t="str">
        <f t="shared" ref="W124:W187" si="41">IF(OR(F124="P",F124="p",F124="M",F124="m",F124="O",F124="o"),"X","")</f>
        <v/>
      </c>
      <c r="X124" s="91" t="str">
        <f t="shared" ref="X124:X187" si="42">IF(W124&lt;&gt;"",S124*T124*U124*V124*100,"")</f>
        <v/>
      </c>
      <c r="Y124" s="91" t="str">
        <f t="shared" ref="Y124:Y187" si="43">IF(OR(F124="P",F124="p",F124="M",F124="m",F124="-",F124="N",F124="n"),"X","")</f>
        <v/>
      </c>
      <c r="Z124" s="91">
        <f t="shared" ref="Z124:Z187" si="44">IF(Y124&lt;&gt;"",Z123+1,Z123)</f>
        <v>1</v>
      </c>
    </row>
    <row r="125" spans="2:26" x14ac:dyDescent="0.25">
      <c r="B125" s="80"/>
      <c r="C125" s="81"/>
      <c r="D125" s="81"/>
      <c r="E125" s="81"/>
      <c r="F125" s="82"/>
      <c r="G125" s="88"/>
      <c r="H125" s="89"/>
      <c r="I125" s="89"/>
      <c r="J125" s="90"/>
      <c r="K125" s="86" t="str">
        <f t="shared" si="31"/>
        <v/>
      </c>
      <c r="L125" s="87" t="str">
        <f t="shared" si="36"/>
        <v/>
      </c>
      <c r="M125" s="58"/>
      <c r="N125" s="1"/>
      <c r="O125" s="91" t="str">
        <f t="shared" si="32"/>
        <v/>
      </c>
      <c r="P125" s="91" t="str">
        <f t="shared" si="33"/>
        <v/>
      </c>
      <c r="Q125" s="91" t="str">
        <f t="shared" si="34"/>
        <v/>
      </c>
      <c r="R125" s="91" t="str">
        <f t="shared" si="35"/>
        <v/>
      </c>
      <c r="S125" s="91">
        <f t="shared" si="37"/>
        <v>1</v>
      </c>
      <c r="T125" s="91">
        <f t="shared" si="38"/>
        <v>1</v>
      </c>
      <c r="U125" s="91">
        <f t="shared" si="39"/>
        <v>1</v>
      </c>
      <c r="V125" s="91">
        <f t="shared" si="40"/>
        <v>1</v>
      </c>
      <c r="W125" s="91" t="str">
        <f t="shared" si="41"/>
        <v/>
      </c>
      <c r="X125" s="91" t="str">
        <f t="shared" si="42"/>
        <v/>
      </c>
      <c r="Y125" s="91" t="str">
        <f t="shared" si="43"/>
        <v/>
      </c>
      <c r="Z125" s="91">
        <f t="shared" si="44"/>
        <v>1</v>
      </c>
    </row>
    <row r="126" spans="2:26" x14ac:dyDescent="0.25">
      <c r="B126" s="80"/>
      <c r="C126" s="81"/>
      <c r="D126" s="81"/>
      <c r="E126" s="81"/>
      <c r="F126" s="82"/>
      <c r="G126" s="88"/>
      <c r="H126" s="89"/>
      <c r="I126" s="89"/>
      <c r="J126" s="90"/>
      <c r="K126" s="86" t="str">
        <f t="shared" si="31"/>
        <v/>
      </c>
      <c r="L126" s="87" t="str">
        <f t="shared" si="36"/>
        <v/>
      </c>
      <c r="M126" s="58"/>
      <c r="N126" s="1"/>
      <c r="O126" s="91" t="str">
        <f t="shared" si="32"/>
        <v/>
      </c>
      <c r="P126" s="91" t="str">
        <f t="shared" si="33"/>
        <v/>
      </c>
      <c r="Q126" s="91" t="str">
        <f t="shared" si="34"/>
        <v/>
      </c>
      <c r="R126" s="91" t="str">
        <f t="shared" si="35"/>
        <v/>
      </c>
      <c r="S126" s="91">
        <f t="shared" si="37"/>
        <v>1</v>
      </c>
      <c r="T126" s="91">
        <f t="shared" si="38"/>
        <v>1</v>
      </c>
      <c r="U126" s="91">
        <f t="shared" si="39"/>
        <v>1</v>
      </c>
      <c r="V126" s="91">
        <f t="shared" si="40"/>
        <v>1</v>
      </c>
      <c r="W126" s="91" t="str">
        <f t="shared" si="41"/>
        <v/>
      </c>
      <c r="X126" s="91" t="str">
        <f t="shared" si="42"/>
        <v/>
      </c>
      <c r="Y126" s="91" t="str">
        <f t="shared" si="43"/>
        <v/>
      </c>
      <c r="Z126" s="91">
        <f t="shared" si="44"/>
        <v>1</v>
      </c>
    </row>
    <row r="127" spans="2:26" x14ac:dyDescent="0.25">
      <c r="B127" s="80"/>
      <c r="C127" s="81"/>
      <c r="D127" s="81"/>
      <c r="E127" s="81"/>
      <c r="F127" s="82"/>
      <c r="G127" s="88"/>
      <c r="H127" s="89"/>
      <c r="I127" s="89"/>
      <c r="J127" s="90"/>
      <c r="K127" s="86" t="str">
        <f t="shared" si="31"/>
        <v/>
      </c>
      <c r="L127" s="87" t="str">
        <f t="shared" si="36"/>
        <v/>
      </c>
      <c r="M127" s="58"/>
      <c r="N127" s="1"/>
      <c r="O127" s="91" t="str">
        <f t="shared" si="32"/>
        <v/>
      </c>
      <c r="P127" s="91" t="str">
        <f t="shared" si="33"/>
        <v/>
      </c>
      <c r="Q127" s="91" t="str">
        <f t="shared" si="34"/>
        <v/>
      </c>
      <c r="R127" s="91" t="str">
        <f t="shared" si="35"/>
        <v/>
      </c>
      <c r="S127" s="91">
        <f t="shared" si="37"/>
        <v>1</v>
      </c>
      <c r="T127" s="91">
        <f t="shared" si="38"/>
        <v>1</v>
      </c>
      <c r="U127" s="91">
        <f t="shared" si="39"/>
        <v>1</v>
      </c>
      <c r="V127" s="91">
        <f t="shared" si="40"/>
        <v>1</v>
      </c>
      <c r="W127" s="91" t="str">
        <f t="shared" si="41"/>
        <v/>
      </c>
      <c r="X127" s="91" t="str">
        <f t="shared" si="42"/>
        <v/>
      </c>
      <c r="Y127" s="91" t="str">
        <f t="shared" si="43"/>
        <v/>
      </c>
      <c r="Z127" s="91">
        <f t="shared" si="44"/>
        <v>1</v>
      </c>
    </row>
    <row r="128" spans="2:26" x14ac:dyDescent="0.25">
      <c r="B128" s="80"/>
      <c r="C128" s="81"/>
      <c r="D128" s="81"/>
      <c r="E128" s="81"/>
      <c r="F128" s="82"/>
      <c r="G128" s="88"/>
      <c r="H128" s="89"/>
      <c r="I128" s="89"/>
      <c r="J128" s="90"/>
      <c r="K128" s="86" t="str">
        <f t="shared" si="31"/>
        <v/>
      </c>
      <c r="L128" s="87" t="str">
        <f t="shared" si="36"/>
        <v/>
      </c>
      <c r="M128" s="58"/>
      <c r="N128" s="1"/>
      <c r="O128" s="91" t="str">
        <f t="shared" si="32"/>
        <v/>
      </c>
      <c r="P128" s="91" t="str">
        <f t="shared" si="33"/>
        <v/>
      </c>
      <c r="Q128" s="91" t="str">
        <f t="shared" si="34"/>
        <v/>
      </c>
      <c r="R128" s="91" t="str">
        <f t="shared" si="35"/>
        <v/>
      </c>
      <c r="S128" s="91">
        <f t="shared" si="37"/>
        <v>1</v>
      </c>
      <c r="T128" s="91">
        <f t="shared" si="38"/>
        <v>1</v>
      </c>
      <c r="U128" s="91">
        <f t="shared" si="39"/>
        <v>1</v>
      </c>
      <c r="V128" s="91">
        <f t="shared" si="40"/>
        <v>1</v>
      </c>
      <c r="W128" s="91" t="str">
        <f t="shared" si="41"/>
        <v/>
      </c>
      <c r="X128" s="91" t="str">
        <f t="shared" si="42"/>
        <v/>
      </c>
      <c r="Y128" s="91" t="str">
        <f t="shared" si="43"/>
        <v/>
      </c>
      <c r="Z128" s="91">
        <f t="shared" si="44"/>
        <v>1</v>
      </c>
    </row>
    <row r="129" spans="2:26" x14ac:dyDescent="0.25">
      <c r="B129" s="80"/>
      <c r="C129" s="81"/>
      <c r="D129" s="81"/>
      <c r="E129" s="81"/>
      <c r="F129" s="82"/>
      <c r="G129" s="88"/>
      <c r="H129" s="89"/>
      <c r="I129" s="89"/>
      <c r="J129" s="90"/>
      <c r="K129" s="86" t="str">
        <f t="shared" si="31"/>
        <v/>
      </c>
      <c r="L129" s="87" t="str">
        <f t="shared" si="36"/>
        <v/>
      </c>
      <c r="M129" s="58"/>
      <c r="N129" s="1"/>
      <c r="O129" s="91" t="str">
        <f t="shared" si="32"/>
        <v/>
      </c>
      <c r="P129" s="91" t="str">
        <f t="shared" si="33"/>
        <v/>
      </c>
      <c r="Q129" s="91" t="str">
        <f t="shared" si="34"/>
        <v/>
      </c>
      <c r="R129" s="91" t="str">
        <f t="shared" si="35"/>
        <v/>
      </c>
      <c r="S129" s="91">
        <f t="shared" si="37"/>
        <v>1</v>
      </c>
      <c r="T129" s="91">
        <f t="shared" si="38"/>
        <v>1</v>
      </c>
      <c r="U129" s="91">
        <f t="shared" si="39"/>
        <v>1</v>
      </c>
      <c r="V129" s="91">
        <f t="shared" si="40"/>
        <v>1</v>
      </c>
      <c r="W129" s="91" t="str">
        <f t="shared" si="41"/>
        <v/>
      </c>
      <c r="X129" s="91" t="str">
        <f t="shared" si="42"/>
        <v/>
      </c>
      <c r="Y129" s="91" t="str">
        <f t="shared" si="43"/>
        <v/>
      </c>
      <c r="Z129" s="91">
        <f t="shared" si="44"/>
        <v>1</v>
      </c>
    </row>
    <row r="130" spans="2:26" x14ac:dyDescent="0.25">
      <c r="B130" s="80"/>
      <c r="C130" s="81"/>
      <c r="D130" s="81"/>
      <c r="E130" s="81"/>
      <c r="F130" s="82"/>
      <c r="G130" s="88"/>
      <c r="H130" s="89"/>
      <c r="I130" s="89"/>
      <c r="J130" s="90"/>
      <c r="K130" s="86" t="str">
        <f t="shared" si="31"/>
        <v/>
      </c>
      <c r="L130" s="87" t="str">
        <f t="shared" si="36"/>
        <v/>
      </c>
      <c r="M130" s="58"/>
      <c r="N130" s="1"/>
      <c r="O130" s="91" t="str">
        <f t="shared" si="32"/>
        <v/>
      </c>
      <c r="P130" s="91" t="str">
        <f t="shared" si="33"/>
        <v/>
      </c>
      <c r="Q130" s="91" t="str">
        <f t="shared" si="34"/>
        <v/>
      </c>
      <c r="R130" s="91" t="str">
        <f t="shared" si="35"/>
        <v/>
      </c>
      <c r="S130" s="91">
        <f t="shared" si="37"/>
        <v>1</v>
      </c>
      <c r="T130" s="91">
        <f t="shared" si="38"/>
        <v>1</v>
      </c>
      <c r="U130" s="91">
        <f t="shared" si="39"/>
        <v>1</v>
      </c>
      <c r="V130" s="91">
        <f t="shared" si="40"/>
        <v>1</v>
      </c>
      <c r="W130" s="91" t="str">
        <f t="shared" si="41"/>
        <v/>
      </c>
      <c r="X130" s="91" t="str">
        <f t="shared" si="42"/>
        <v/>
      </c>
      <c r="Y130" s="91" t="str">
        <f t="shared" si="43"/>
        <v/>
      </c>
      <c r="Z130" s="91">
        <f t="shared" si="44"/>
        <v>1</v>
      </c>
    </row>
    <row r="131" spans="2:26" x14ac:dyDescent="0.25">
      <c r="B131" s="80"/>
      <c r="C131" s="81"/>
      <c r="D131" s="81"/>
      <c r="E131" s="81"/>
      <c r="F131" s="82"/>
      <c r="G131" s="88"/>
      <c r="H131" s="89"/>
      <c r="I131" s="89"/>
      <c r="J131" s="90"/>
      <c r="K131" s="86" t="str">
        <f t="shared" si="31"/>
        <v/>
      </c>
      <c r="L131" s="87" t="str">
        <f t="shared" si="36"/>
        <v/>
      </c>
      <c r="M131" s="58"/>
      <c r="N131" s="1"/>
      <c r="O131" s="91" t="str">
        <f t="shared" si="32"/>
        <v/>
      </c>
      <c r="P131" s="91" t="str">
        <f t="shared" si="33"/>
        <v/>
      </c>
      <c r="Q131" s="91" t="str">
        <f t="shared" si="34"/>
        <v/>
      </c>
      <c r="R131" s="91" t="str">
        <f t="shared" si="35"/>
        <v/>
      </c>
      <c r="S131" s="91">
        <f t="shared" si="37"/>
        <v>1</v>
      </c>
      <c r="T131" s="91">
        <f t="shared" si="38"/>
        <v>1</v>
      </c>
      <c r="U131" s="91">
        <f t="shared" si="39"/>
        <v>1</v>
      </c>
      <c r="V131" s="91">
        <f t="shared" si="40"/>
        <v>1</v>
      </c>
      <c r="W131" s="91" t="str">
        <f t="shared" si="41"/>
        <v/>
      </c>
      <c r="X131" s="91" t="str">
        <f t="shared" si="42"/>
        <v/>
      </c>
      <c r="Y131" s="91" t="str">
        <f t="shared" si="43"/>
        <v/>
      </c>
      <c r="Z131" s="91">
        <f t="shared" si="44"/>
        <v>1</v>
      </c>
    </row>
    <row r="132" spans="2:26" x14ac:dyDescent="0.25">
      <c r="B132" s="80"/>
      <c r="C132" s="81"/>
      <c r="D132" s="81"/>
      <c r="E132" s="81"/>
      <c r="F132" s="82"/>
      <c r="G132" s="88"/>
      <c r="H132" s="89"/>
      <c r="I132" s="89"/>
      <c r="J132" s="90"/>
      <c r="K132" s="86" t="str">
        <f t="shared" si="31"/>
        <v/>
      </c>
      <c r="L132" s="87" t="str">
        <f t="shared" si="36"/>
        <v/>
      </c>
      <c r="M132" s="58"/>
      <c r="N132" s="1"/>
      <c r="O132" s="91" t="str">
        <f t="shared" si="32"/>
        <v/>
      </c>
      <c r="P132" s="91" t="str">
        <f t="shared" si="33"/>
        <v/>
      </c>
      <c r="Q132" s="91" t="str">
        <f t="shared" si="34"/>
        <v/>
      </c>
      <c r="R132" s="91" t="str">
        <f t="shared" si="35"/>
        <v/>
      </c>
      <c r="S132" s="91">
        <f t="shared" si="37"/>
        <v>1</v>
      </c>
      <c r="T132" s="91">
        <f t="shared" si="38"/>
        <v>1</v>
      </c>
      <c r="U132" s="91">
        <f t="shared" si="39"/>
        <v>1</v>
      </c>
      <c r="V132" s="91">
        <f t="shared" si="40"/>
        <v>1</v>
      </c>
      <c r="W132" s="91" t="str">
        <f t="shared" si="41"/>
        <v/>
      </c>
      <c r="X132" s="91" t="str">
        <f t="shared" si="42"/>
        <v/>
      </c>
      <c r="Y132" s="91" t="str">
        <f t="shared" si="43"/>
        <v/>
      </c>
      <c r="Z132" s="91">
        <f t="shared" si="44"/>
        <v>1</v>
      </c>
    </row>
    <row r="133" spans="2:26" x14ac:dyDescent="0.25">
      <c r="B133" s="80"/>
      <c r="C133" s="81"/>
      <c r="D133" s="81"/>
      <c r="E133" s="81"/>
      <c r="F133" s="82"/>
      <c r="G133" s="88"/>
      <c r="H133" s="89"/>
      <c r="I133" s="89"/>
      <c r="J133" s="90"/>
      <c r="K133" s="86" t="str">
        <f t="shared" si="31"/>
        <v/>
      </c>
      <c r="L133" s="87" t="str">
        <f t="shared" si="36"/>
        <v/>
      </c>
      <c r="M133" s="58"/>
      <c r="N133" s="1"/>
      <c r="O133" s="91" t="str">
        <f t="shared" si="32"/>
        <v/>
      </c>
      <c r="P133" s="91" t="str">
        <f t="shared" si="33"/>
        <v/>
      </c>
      <c r="Q133" s="91" t="str">
        <f t="shared" si="34"/>
        <v/>
      </c>
      <c r="R133" s="91" t="str">
        <f t="shared" si="35"/>
        <v/>
      </c>
      <c r="S133" s="91">
        <f t="shared" si="37"/>
        <v>1</v>
      </c>
      <c r="T133" s="91">
        <f t="shared" si="38"/>
        <v>1</v>
      </c>
      <c r="U133" s="91">
        <f t="shared" si="39"/>
        <v>1</v>
      </c>
      <c r="V133" s="91">
        <f t="shared" si="40"/>
        <v>1</v>
      </c>
      <c r="W133" s="91" t="str">
        <f t="shared" si="41"/>
        <v/>
      </c>
      <c r="X133" s="91" t="str">
        <f t="shared" si="42"/>
        <v/>
      </c>
      <c r="Y133" s="91" t="str">
        <f t="shared" si="43"/>
        <v/>
      </c>
      <c r="Z133" s="91">
        <f t="shared" si="44"/>
        <v>1</v>
      </c>
    </row>
    <row r="134" spans="2:26" x14ac:dyDescent="0.25">
      <c r="B134" s="80"/>
      <c r="C134" s="81"/>
      <c r="D134" s="81"/>
      <c r="E134" s="81"/>
      <c r="F134" s="82"/>
      <c r="G134" s="88"/>
      <c r="H134" s="89"/>
      <c r="I134" s="89"/>
      <c r="J134" s="90"/>
      <c r="K134" s="86" t="str">
        <f t="shared" si="31"/>
        <v/>
      </c>
      <c r="L134" s="87" t="str">
        <f t="shared" si="36"/>
        <v/>
      </c>
      <c r="M134" s="58"/>
      <c r="N134" s="1"/>
      <c r="O134" s="91" t="str">
        <f t="shared" si="32"/>
        <v/>
      </c>
      <c r="P134" s="91" t="str">
        <f t="shared" si="33"/>
        <v/>
      </c>
      <c r="Q134" s="91" t="str">
        <f t="shared" si="34"/>
        <v/>
      </c>
      <c r="R134" s="91" t="str">
        <f t="shared" si="35"/>
        <v/>
      </c>
      <c r="S134" s="91">
        <f t="shared" si="37"/>
        <v>1</v>
      </c>
      <c r="T134" s="91">
        <f t="shared" si="38"/>
        <v>1</v>
      </c>
      <c r="U134" s="91">
        <f t="shared" si="39"/>
        <v>1</v>
      </c>
      <c r="V134" s="91">
        <f t="shared" si="40"/>
        <v>1</v>
      </c>
      <c r="W134" s="91" t="str">
        <f t="shared" si="41"/>
        <v/>
      </c>
      <c r="X134" s="91" t="str">
        <f t="shared" si="42"/>
        <v/>
      </c>
      <c r="Y134" s="91" t="str">
        <f t="shared" si="43"/>
        <v/>
      </c>
      <c r="Z134" s="91">
        <f t="shared" si="44"/>
        <v>1</v>
      </c>
    </row>
    <row r="135" spans="2:26" x14ac:dyDescent="0.25">
      <c r="B135" s="80"/>
      <c r="C135" s="81"/>
      <c r="D135" s="81"/>
      <c r="E135" s="81"/>
      <c r="F135" s="82"/>
      <c r="G135" s="88"/>
      <c r="H135" s="89"/>
      <c r="I135" s="89"/>
      <c r="J135" s="90"/>
      <c r="K135" s="86" t="str">
        <f t="shared" si="31"/>
        <v/>
      </c>
      <c r="L135" s="87" t="str">
        <f t="shared" si="36"/>
        <v/>
      </c>
      <c r="M135" s="58"/>
      <c r="N135" s="1"/>
      <c r="O135" s="91" t="str">
        <f t="shared" si="32"/>
        <v/>
      </c>
      <c r="P135" s="91" t="str">
        <f t="shared" si="33"/>
        <v/>
      </c>
      <c r="Q135" s="91" t="str">
        <f t="shared" si="34"/>
        <v/>
      </c>
      <c r="R135" s="91" t="str">
        <f t="shared" si="35"/>
        <v/>
      </c>
      <c r="S135" s="91">
        <f t="shared" si="37"/>
        <v>1</v>
      </c>
      <c r="T135" s="91">
        <f t="shared" si="38"/>
        <v>1</v>
      </c>
      <c r="U135" s="91">
        <f t="shared" si="39"/>
        <v>1</v>
      </c>
      <c r="V135" s="91">
        <f t="shared" si="40"/>
        <v>1</v>
      </c>
      <c r="W135" s="91" t="str">
        <f t="shared" si="41"/>
        <v/>
      </c>
      <c r="X135" s="91" t="str">
        <f t="shared" si="42"/>
        <v/>
      </c>
      <c r="Y135" s="91" t="str">
        <f t="shared" si="43"/>
        <v/>
      </c>
      <c r="Z135" s="91">
        <f t="shared" si="44"/>
        <v>1</v>
      </c>
    </row>
    <row r="136" spans="2:26" x14ac:dyDescent="0.25">
      <c r="B136" s="80"/>
      <c r="C136" s="81"/>
      <c r="D136" s="81"/>
      <c r="E136" s="81"/>
      <c r="F136" s="82"/>
      <c r="G136" s="88"/>
      <c r="H136" s="89"/>
      <c r="I136" s="89"/>
      <c r="J136" s="90"/>
      <c r="K136" s="86" t="str">
        <f t="shared" si="31"/>
        <v/>
      </c>
      <c r="L136" s="87" t="str">
        <f t="shared" si="36"/>
        <v/>
      </c>
      <c r="M136" s="58"/>
      <c r="N136" s="1"/>
      <c r="O136" s="91" t="str">
        <f t="shared" si="32"/>
        <v/>
      </c>
      <c r="P136" s="91" t="str">
        <f t="shared" si="33"/>
        <v/>
      </c>
      <c r="Q136" s="91" t="str">
        <f t="shared" si="34"/>
        <v/>
      </c>
      <c r="R136" s="91" t="str">
        <f t="shared" si="35"/>
        <v/>
      </c>
      <c r="S136" s="91">
        <f t="shared" si="37"/>
        <v>1</v>
      </c>
      <c r="T136" s="91">
        <f t="shared" si="38"/>
        <v>1</v>
      </c>
      <c r="U136" s="91">
        <f t="shared" si="39"/>
        <v>1</v>
      </c>
      <c r="V136" s="91">
        <f t="shared" si="40"/>
        <v>1</v>
      </c>
      <c r="W136" s="91" t="str">
        <f t="shared" si="41"/>
        <v/>
      </c>
      <c r="X136" s="91" t="str">
        <f t="shared" si="42"/>
        <v/>
      </c>
      <c r="Y136" s="91" t="str">
        <f t="shared" si="43"/>
        <v/>
      </c>
      <c r="Z136" s="91">
        <f t="shared" si="44"/>
        <v>1</v>
      </c>
    </row>
    <row r="137" spans="2:26" x14ac:dyDescent="0.25">
      <c r="B137" s="80"/>
      <c r="C137" s="81"/>
      <c r="D137" s="81"/>
      <c r="E137" s="81"/>
      <c r="F137" s="82"/>
      <c r="G137" s="88"/>
      <c r="H137" s="89"/>
      <c r="I137" s="89"/>
      <c r="J137" s="90"/>
      <c r="K137" s="86" t="str">
        <f t="shared" si="31"/>
        <v/>
      </c>
      <c r="L137" s="87" t="str">
        <f t="shared" si="36"/>
        <v/>
      </c>
      <c r="M137" s="58"/>
      <c r="N137" s="1"/>
      <c r="O137" s="91" t="str">
        <f t="shared" si="32"/>
        <v/>
      </c>
      <c r="P137" s="91" t="str">
        <f t="shared" si="33"/>
        <v/>
      </c>
      <c r="Q137" s="91" t="str">
        <f t="shared" si="34"/>
        <v/>
      </c>
      <c r="R137" s="91" t="str">
        <f t="shared" si="35"/>
        <v/>
      </c>
      <c r="S137" s="91">
        <f t="shared" si="37"/>
        <v>1</v>
      </c>
      <c r="T137" s="91">
        <f t="shared" si="38"/>
        <v>1</v>
      </c>
      <c r="U137" s="91">
        <f t="shared" si="39"/>
        <v>1</v>
      </c>
      <c r="V137" s="91">
        <f t="shared" si="40"/>
        <v>1</v>
      </c>
      <c r="W137" s="91" t="str">
        <f t="shared" si="41"/>
        <v/>
      </c>
      <c r="X137" s="91" t="str">
        <f t="shared" si="42"/>
        <v/>
      </c>
      <c r="Y137" s="91" t="str">
        <f t="shared" si="43"/>
        <v/>
      </c>
      <c r="Z137" s="91">
        <f t="shared" si="44"/>
        <v>1</v>
      </c>
    </row>
    <row r="138" spans="2:26" x14ac:dyDescent="0.25">
      <c r="B138" s="80"/>
      <c r="C138" s="81"/>
      <c r="D138" s="81"/>
      <c r="E138" s="81"/>
      <c r="F138" s="82"/>
      <c r="G138" s="88"/>
      <c r="H138" s="89"/>
      <c r="I138" s="89"/>
      <c r="J138" s="90"/>
      <c r="K138" s="86" t="str">
        <f t="shared" si="31"/>
        <v/>
      </c>
      <c r="L138" s="87" t="str">
        <f t="shared" si="36"/>
        <v/>
      </c>
      <c r="M138" s="58"/>
      <c r="N138" s="1"/>
      <c r="O138" s="91" t="str">
        <f t="shared" si="32"/>
        <v/>
      </c>
      <c r="P138" s="91" t="str">
        <f t="shared" si="33"/>
        <v/>
      </c>
      <c r="Q138" s="91" t="str">
        <f t="shared" si="34"/>
        <v/>
      </c>
      <c r="R138" s="91" t="str">
        <f t="shared" si="35"/>
        <v/>
      </c>
      <c r="S138" s="91">
        <f t="shared" si="37"/>
        <v>1</v>
      </c>
      <c r="T138" s="91">
        <f t="shared" si="38"/>
        <v>1</v>
      </c>
      <c r="U138" s="91">
        <f t="shared" si="39"/>
        <v>1</v>
      </c>
      <c r="V138" s="91">
        <f t="shared" si="40"/>
        <v>1</v>
      </c>
      <c r="W138" s="91" t="str">
        <f t="shared" si="41"/>
        <v/>
      </c>
      <c r="X138" s="91" t="str">
        <f t="shared" si="42"/>
        <v/>
      </c>
      <c r="Y138" s="91" t="str">
        <f t="shared" si="43"/>
        <v/>
      </c>
      <c r="Z138" s="91">
        <f t="shared" si="44"/>
        <v>1</v>
      </c>
    </row>
    <row r="139" spans="2:26" x14ac:dyDescent="0.25">
      <c r="B139" s="80"/>
      <c r="C139" s="81"/>
      <c r="D139" s="81"/>
      <c r="E139" s="81"/>
      <c r="F139" s="82"/>
      <c r="G139" s="88"/>
      <c r="H139" s="89"/>
      <c r="I139" s="89"/>
      <c r="J139" s="90"/>
      <c r="K139" s="86" t="str">
        <f t="shared" si="31"/>
        <v/>
      </c>
      <c r="L139" s="87" t="str">
        <f t="shared" si="36"/>
        <v/>
      </c>
      <c r="M139" s="58"/>
      <c r="N139" s="1"/>
      <c r="O139" s="91" t="str">
        <f t="shared" si="32"/>
        <v/>
      </c>
      <c r="P139" s="91" t="str">
        <f t="shared" si="33"/>
        <v/>
      </c>
      <c r="Q139" s="91" t="str">
        <f t="shared" si="34"/>
        <v/>
      </c>
      <c r="R139" s="91" t="str">
        <f t="shared" si="35"/>
        <v/>
      </c>
      <c r="S139" s="91">
        <f t="shared" si="37"/>
        <v>1</v>
      </c>
      <c r="T139" s="91">
        <f t="shared" si="38"/>
        <v>1</v>
      </c>
      <c r="U139" s="91">
        <f t="shared" si="39"/>
        <v>1</v>
      </c>
      <c r="V139" s="91">
        <f t="shared" si="40"/>
        <v>1</v>
      </c>
      <c r="W139" s="91" t="str">
        <f t="shared" si="41"/>
        <v/>
      </c>
      <c r="X139" s="91" t="str">
        <f t="shared" si="42"/>
        <v/>
      </c>
      <c r="Y139" s="91" t="str">
        <f t="shared" si="43"/>
        <v/>
      </c>
      <c r="Z139" s="91">
        <f t="shared" si="44"/>
        <v>1</v>
      </c>
    </row>
    <row r="140" spans="2:26" x14ac:dyDescent="0.25">
      <c r="B140" s="80"/>
      <c r="C140" s="81"/>
      <c r="D140" s="81"/>
      <c r="E140" s="81"/>
      <c r="F140" s="82"/>
      <c r="G140" s="88"/>
      <c r="H140" s="89"/>
      <c r="I140" s="89"/>
      <c r="J140" s="90"/>
      <c r="K140" s="86" t="str">
        <f t="shared" si="31"/>
        <v/>
      </c>
      <c r="L140" s="87" t="str">
        <f t="shared" si="36"/>
        <v/>
      </c>
      <c r="M140" s="58"/>
      <c r="N140" s="1"/>
      <c r="O140" s="91" t="str">
        <f t="shared" si="32"/>
        <v/>
      </c>
      <c r="P140" s="91" t="str">
        <f t="shared" si="33"/>
        <v/>
      </c>
      <c r="Q140" s="91" t="str">
        <f t="shared" si="34"/>
        <v/>
      </c>
      <c r="R140" s="91" t="str">
        <f t="shared" si="35"/>
        <v/>
      </c>
      <c r="S140" s="91">
        <f t="shared" si="37"/>
        <v>1</v>
      </c>
      <c r="T140" s="91">
        <f t="shared" si="38"/>
        <v>1</v>
      </c>
      <c r="U140" s="91">
        <f t="shared" si="39"/>
        <v>1</v>
      </c>
      <c r="V140" s="91">
        <f t="shared" si="40"/>
        <v>1</v>
      </c>
      <c r="W140" s="91" t="str">
        <f t="shared" si="41"/>
        <v/>
      </c>
      <c r="X140" s="91" t="str">
        <f t="shared" si="42"/>
        <v/>
      </c>
      <c r="Y140" s="91" t="str">
        <f t="shared" si="43"/>
        <v/>
      </c>
      <c r="Z140" s="91">
        <f t="shared" si="44"/>
        <v>1</v>
      </c>
    </row>
    <row r="141" spans="2:26" x14ac:dyDescent="0.25">
      <c r="B141" s="80"/>
      <c r="C141" s="81"/>
      <c r="D141" s="81"/>
      <c r="E141" s="81"/>
      <c r="F141" s="82"/>
      <c r="G141" s="88"/>
      <c r="H141" s="89"/>
      <c r="I141" s="89"/>
      <c r="J141" s="90"/>
      <c r="K141" s="86" t="str">
        <f t="shared" si="31"/>
        <v/>
      </c>
      <c r="L141" s="87" t="str">
        <f t="shared" si="36"/>
        <v/>
      </c>
      <c r="M141" s="58"/>
      <c r="N141" s="1"/>
      <c r="O141" s="91" t="str">
        <f t="shared" si="32"/>
        <v/>
      </c>
      <c r="P141" s="91" t="str">
        <f t="shared" si="33"/>
        <v/>
      </c>
      <c r="Q141" s="91" t="str">
        <f t="shared" si="34"/>
        <v/>
      </c>
      <c r="R141" s="91" t="str">
        <f t="shared" si="35"/>
        <v/>
      </c>
      <c r="S141" s="91">
        <f t="shared" si="37"/>
        <v>1</v>
      </c>
      <c r="T141" s="91">
        <f t="shared" si="38"/>
        <v>1</v>
      </c>
      <c r="U141" s="91">
        <f t="shared" si="39"/>
        <v>1</v>
      </c>
      <c r="V141" s="91">
        <f t="shared" si="40"/>
        <v>1</v>
      </c>
      <c r="W141" s="91" t="str">
        <f t="shared" si="41"/>
        <v/>
      </c>
      <c r="X141" s="91" t="str">
        <f t="shared" si="42"/>
        <v/>
      </c>
      <c r="Y141" s="91" t="str">
        <f t="shared" si="43"/>
        <v/>
      </c>
      <c r="Z141" s="91">
        <f t="shared" si="44"/>
        <v>1</v>
      </c>
    </row>
    <row r="142" spans="2:26" x14ac:dyDescent="0.25">
      <c r="B142" s="80"/>
      <c r="C142" s="81"/>
      <c r="D142" s="81"/>
      <c r="E142" s="81"/>
      <c r="F142" s="82"/>
      <c r="G142" s="88"/>
      <c r="H142" s="89"/>
      <c r="I142" s="89"/>
      <c r="J142" s="90"/>
      <c r="K142" s="86" t="str">
        <f t="shared" si="31"/>
        <v/>
      </c>
      <c r="L142" s="87" t="str">
        <f t="shared" si="36"/>
        <v/>
      </c>
      <c r="M142" s="58"/>
      <c r="N142" s="1"/>
      <c r="O142" s="91" t="str">
        <f t="shared" si="32"/>
        <v/>
      </c>
      <c r="P142" s="91" t="str">
        <f t="shared" si="33"/>
        <v/>
      </c>
      <c r="Q142" s="91" t="str">
        <f t="shared" si="34"/>
        <v/>
      </c>
      <c r="R142" s="91" t="str">
        <f t="shared" si="35"/>
        <v/>
      </c>
      <c r="S142" s="91">
        <f t="shared" si="37"/>
        <v>1</v>
      </c>
      <c r="T142" s="91">
        <f t="shared" si="38"/>
        <v>1</v>
      </c>
      <c r="U142" s="91">
        <f t="shared" si="39"/>
        <v>1</v>
      </c>
      <c r="V142" s="91">
        <f t="shared" si="40"/>
        <v>1</v>
      </c>
      <c r="W142" s="91" t="str">
        <f t="shared" si="41"/>
        <v/>
      </c>
      <c r="X142" s="91" t="str">
        <f t="shared" si="42"/>
        <v/>
      </c>
      <c r="Y142" s="91" t="str">
        <f t="shared" si="43"/>
        <v/>
      </c>
      <c r="Z142" s="91">
        <f t="shared" si="44"/>
        <v>1</v>
      </c>
    </row>
    <row r="143" spans="2:26" x14ac:dyDescent="0.25">
      <c r="B143" s="80"/>
      <c r="C143" s="81"/>
      <c r="D143" s="81"/>
      <c r="E143" s="81"/>
      <c r="F143" s="82"/>
      <c r="G143" s="88"/>
      <c r="H143" s="89"/>
      <c r="I143" s="89"/>
      <c r="J143" s="90"/>
      <c r="K143" s="86" t="str">
        <f t="shared" si="31"/>
        <v/>
      </c>
      <c r="L143" s="87" t="str">
        <f t="shared" si="36"/>
        <v/>
      </c>
      <c r="M143" s="58"/>
      <c r="N143" s="1"/>
      <c r="O143" s="91" t="str">
        <f t="shared" si="32"/>
        <v/>
      </c>
      <c r="P143" s="91" t="str">
        <f t="shared" si="33"/>
        <v/>
      </c>
      <c r="Q143" s="91" t="str">
        <f t="shared" si="34"/>
        <v/>
      </c>
      <c r="R143" s="91" t="str">
        <f t="shared" si="35"/>
        <v/>
      </c>
      <c r="S143" s="91">
        <f t="shared" si="37"/>
        <v>1</v>
      </c>
      <c r="T143" s="91">
        <f t="shared" si="38"/>
        <v>1</v>
      </c>
      <c r="U143" s="91">
        <f t="shared" si="39"/>
        <v>1</v>
      </c>
      <c r="V143" s="91">
        <f t="shared" si="40"/>
        <v>1</v>
      </c>
      <c r="W143" s="91" t="str">
        <f t="shared" si="41"/>
        <v/>
      </c>
      <c r="X143" s="91" t="str">
        <f t="shared" si="42"/>
        <v/>
      </c>
      <c r="Y143" s="91" t="str">
        <f t="shared" si="43"/>
        <v/>
      </c>
      <c r="Z143" s="91">
        <f t="shared" si="44"/>
        <v>1</v>
      </c>
    </row>
    <row r="144" spans="2:26" x14ac:dyDescent="0.25">
      <c r="B144" s="80"/>
      <c r="C144" s="81"/>
      <c r="D144" s="81"/>
      <c r="E144" s="81"/>
      <c r="F144" s="82"/>
      <c r="G144" s="88"/>
      <c r="H144" s="89"/>
      <c r="I144" s="89"/>
      <c r="J144" s="90"/>
      <c r="K144" s="86" t="str">
        <f t="shared" si="31"/>
        <v/>
      </c>
      <c r="L144" s="87" t="str">
        <f t="shared" si="36"/>
        <v/>
      </c>
      <c r="M144" s="58"/>
      <c r="N144" s="1"/>
      <c r="O144" s="91" t="str">
        <f t="shared" si="32"/>
        <v/>
      </c>
      <c r="P144" s="91" t="str">
        <f t="shared" si="33"/>
        <v/>
      </c>
      <c r="Q144" s="91" t="str">
        <f t="shared" si="34"/>
        <v/>
      </c>
      <c r="R144" s="91" t="str">
        <f t="shared" si="35"/>
        <v/>
      </c>
      <c r="S144" s="91">
        <f t="shared" si="37"/>
        <v>1</v>
      </c>
      <c r="T144" s="91">
        <f t="shared" si="38"/>
        <v>1</v>
      </c>
      <c r="U144" s="91">
        <f t="shared" si="39"/>
        <v>1</v>
      </c>
      <c r="V144" s="91">
        <f t="shared" si="40"/>
        <v>1</v>
      </c>
      <c r="W144" s="91" t="str">
        <f t="shared" si="41"/>
        <v/>
      </c>
      <c r="X144" s="91" t="str">
        <f t="shared" si="42"/>
        <v/>
      </c>
      <c r="Y144" s="91" t="str">
        <f t="shared" si="43"/>
        <v/>
      </c>
      <c r="Z144" s="91">
        <f t="shared" si="44"/>
        <v>1</v>
      </c>
    </row>
    <row r="145" spans="2:26" x14ac:dyDescent="0.25">
      <c r="B145" s="80"/>
      <c r="C145" s="81"/>
      <c r="D145" s="81"/>
      <c r="E145" s="81"/>
      <c r="F145" s="82"/>
      <c r="G145" s="88"/>
      <c r="H145" s="89"/>
      <c r="I145" s="89"/>
      <c r="J145" s="90"/>
      <c r="K145" s="86" t="str">
        <f t="shared" si="31"/>
        <v/>
      </c>
      <c r="L145" s="87" t="str">
        <f t="shared" si="36"/>
        <v/>
      </c>
      <c r="M145" s="58"/>
      <c r="N145" s="1"/>
      <c r="O145" s="91" t="str">
        <f t="shared" si="32"/>
        <v/>
      </c>
      <c r="P145" s="91" t="str">
        <f t="shared" si="33"/>
        <v/>
      </c>
      <c r="Q145" s="91" t="str">
        <f t="shared" si="34"/>
        <v/>
      </c>
      <c r="R145" s="91" t="str">
        <f t="shared" si="35"/>
        <v/>
      </c>
      <c r="S145" s="91">
        <f t="shared" si="37"/>
        <v>1</v>
      </c>
      <c r="T145" s="91">
        <f t="shared" si="38"/>
        <v>1</v>
      </c>
      <c r="U145" s="91">
        <f t="shared" si="39"/>
        <v>1</v>
      </c>
      <c r="V145" s="91">
        <f t="shared" si="40"/>
        <v>1</v>
      </c>
      <c r="W145" s="91" t="str">
        <f t="shared" si="41"/>
        <v/>
      </c>
      <c r="X145" s="91" t="str">
        <f t="shared" si="42"/>
        <v/>
      </c>
      <c r="Y145" s="91" t="str">
        <f t="shared" si="43"/>
        <v/>
      </c>
      <c r="Z145" s="91">
        <f t="shared" si="44"/>
        <v>1</v>
      </c>
    </row>
    <row r="146" spans="2:26" x14ac:dyDescent="0.25">
      <c r="B146" s="80"/>
      <c r="C146" s="81"/>
      <c r="D146" s="81"/>
      <c r="E146" s="81"/>
      <c r="F146" s="82"/>
      <c r="G146" s="88"/>
      <c r="H146" s="89"/>
      <c r="I146" s="89"/>
      <c r="J146" s="90"/>
      <c r="K146" s="86" t="str">
        <f t="shared" ref="K146:K209" si="45">IF(Y146="","",IF(OR(F146="N",F146="n"),-S146*T146*U146*V146*100,S146*T146*U146*V146*100))</f>
        <v/>
      </c>
      <c r="L146" s="87" t="str">
        <f t="shared" si="36"/>
        <v/>
      </c>
      <c r="M146" s="58"/>
      <c r="N146" s="1"/>
      <c r="O146" s="91" t="str">
        <f t="shared" ref="O146:O209" si="46">IF(G146&lt;&gt;"",G146,IF(O145&lt;&gt;"",O145,""))</f>
        <v/>
      </c>
      <c r="P146" s="91" t="str">
        <f t="shared" ref="P146:P209" si="47">IF(G146&lt;&gt;"","",IF(H146&lt;&gt;"",H146,IF(P145&lt;&gt;"",P145,"")))</f>
        <v/>
      </c>
      <c r="Q146" s="91" t="str">
        <f t="shared" ref="Q146:Q209" si="48">IF(OR(G146&lt;&gt;"",H146&lt;&gt;""),"",IF(I146&lt;&gt;"",I146,IF(Q145&lt;&gt;"",Q145,"")))</f>
        <v/>
      </c>
      <c r="R146" s="91" t="str">
        <f t="shared" ref="R146:R209" si="49">IF(OR(G146&lt;&gt;"",H146&lt;&gt;"",I146&lt;&gt;""),"",IF(J146&lt;&gt;"",J146,IF(R145&lt;&gt;"",R145,"")))</f>
        <v/>
      </c>
      <c r="S146" s="91">
        <f t="shared" si="37"/>
        <v>1</v>
      </c>
      <c r="T146" s="91">
        <f t="shared" si="38"/>
        <v>1</v>
      </c>
      <c r="U146" s="91">
        <f t="shared" si="39"/>
        <v>1</v>
      </c>
      <c r="V146" s="91">
        <f t="shared" si="40"/>
        <v>1</v>
      </c>
      <c r="W146" s="91" t="str">
        <f t="shared" si="41"/>
        <v/>
      </c>
      <c r="X146" s="91" t="str">
        <f t="shared" si="42"/>
        <v/>
      </c>
      <c r="Y146" s="91" t="str">
        <f t="shared" si="43"/>
        <v/>
      </c>
      <c r="Z146" s="91">
        <f t="shared" si="44"/>
        <v>1</v>
      </c>
    </row>
    <row r="147" spans="2:26" x14ac:dyDescent="0.25">
      <c r="B147" s="80"/>
      <c r="C147" s="81"/>
      <c r="D147" s="81"/>
      <c r="E147" s="81"/>
      <c r="F147" s="82"/>
      <c r="G147" s="88"/>
      <c r="H147" s="89"/>
      <c r="I147" s="89"/>
      <c r="J147" s="90"/>
      <c r="K147" s="86" t="str">
        <f t="shared" si="45"/>
        <v/>
      </c>
      <c r="L147" s="87" t="str">
        <f t="shared" si="36"/>
        <v/>
      </c>
      <c r="M147" s="58"/>
      <c r="N147" s="1"/>
      <c r="O147" s="91" t="str">
        <f t="shared" si="46"/>
        <v/>
      </c>
      <c r="P147" s="91" t="str">
        <f t="shared" si="47"/>
        <v/>
      </c>
      <c r="Q147" s="91" t="str">
        <f t="shared" si="48"/>
        <v/>
      </c>
      <c r="R147" s="91" t="str">
        <f t="shared" si="49"/>
        <v/>
      </c>
      <c r="S147" s="91">
        <f t="shared" si="37"/>
        <v>1</v>
      </c>
      <c r="T147" s="91">
        <f t="shared" si="38"/>
        <v>1</v>
      </c>
      <c r="U147" s="91">
        <f t="shared" si="39"/>
        <v>1</v>
      </c>
      <c r="V147" s="91">
        <f t="shared" si="40"/>
        <v>1</v>
      </c>
      <c r="W147" s="91" t="str">
        <f t="shared" si="41"/>
        <v/>
      </c>
      <c r="X147" s="91" t="str">
        <f t="shared" si="42"/>
        <v/>
      </c>
      <c r="Y147" s="91" t="str">
        <f t="shared" si="43"/>
        <v/>
      </c>
      <c r="Z147" s="91">
        <f t="shared" si="44"/>
        <v>1</v>
      </c>
    </row>
    <row r="148" spans="2:26" x14ac:dyDescent="0.25">
      <c r="B148" s="80"/>
      <c r="C148" s="81"/>
      <c r="D148" s="81"/>
      <c r="E148" s="81"/>
      <c r="F148" s="82"/>
      <c r="G148" s="88"/>
      <c r="H148" s="89"/>
      <c r="I148" s="89"/>
      <c r="J148" s="90"/>
      <c r="K148" s="86" t="str">
        <f t="shared" si="45"/>
        <v/>
      </c>
      <c r="L148" s="87" t="str">
        <f t="shared" si="36"/>
        <v/>
      </c>
      <c r="M148" s="58"/>
      <c r="N148" s="1"/>
      <c r="O148" s="91" t="str">
        <f t="shared" si="46"/>
        <v/>
      </c>
      <c r="P148" s="91" t="str">
        <f t="shared" si="47"/>
        <v/>
      </c>
      <c r="Q148" s="91" t="str">
        <f t="shared" si="48"/>
        <v/>
      </c>
      <c r="R148" s="91" t="str">
        <f t="shared" si="49"/>
        <v/>
      </c>
      <c r="S148" s="91">
        <f t="shared" si="37"/>
        <v>1</v>
      </c>
      <c r="T148" s="91">
        <f t="shared" si="38"/>
        <v>1</v>
      </c>
      <c r="U148" s="91">
        <f t="shared" si="39"/>
        <v>1</v>
      </c>
      <c r="V148" s="91">
        <f t="shared" si="40"/>
        <v>1</v>
      </c>
      <c r="W148" s="91" t="str">
        <f t="shared" si="41"/>
        <v/>
      </c>
      <c r="X148" s="91" t="str">
        <f t="shared" si="42"/>
        <v/>
      </c>
      <c r="Y148" s="91" t="str">
        <f t="shared" si="43"/>
        <v/>
      </c>
      <c r="Z148" s="91">
        <f t="shared" si="44"/>
        <v>1</v>
      </c>
    </row>
    <row r="149" spans="2:26" x14ac:dyDescent="0.25">
      <c r="B149" s="80"/>
      <c r="C149" s="81"/>
      <c r="D149" s="81"/>
      <c r="E149" s="81"/>
      <c r="F149" s="82"/>
      <c r="G149" s="88"/>
      <c r="H149" s="89"/>
      <c r="I149" s="89"/>
      <c r="J149" s="90"/>
      <c r="K149" s="86" t="str">
        <f t="shared" si="45"/>
        <v/>
      </c>
      <c r="L149" s="87" t="str">
        <f t="shared" si="36"/>
        <v/>
      </c>
      <c r="M149" s="58"/>
      <c r="N149" s="1"/>
      <c r="O149" s="91" t="str">
        <f t="shared" si="46"/>
        <v/>
      </c>
      <c r="P149" s="91" t="str">
        <f t="shared" si="47"/>
        <v/>
      </c>
      <c r="Q149" s="91" t="str">
        <f t="shared" si="48"/>
        <v/>
      </c>
      <c r="R149" s="91" t="str">
        <f t="shared" si="49"/>
        <v/>
      </c>
      <c r="S149" s="91">
        <f t="shared" si="37"/>
        <v>1</v>
      </c>
      <c r="T149" s="91">
        <f t="shared" si="38"/>
        <v>1</v>
      </c>
      <c r="U149" s="91">
        <f t="shared" si="39"/>
        <v>1</v>
      </c>
      <c r="V149" s="91">
        <f t="shared" si="40"/>
        <v>1</v>
      </c>
      <c r="W149" s="91" t="str">
        <f t="shared" si="41"/>
        <v/>
      </c>
      <c r="X149" s="91" t="str">
        <f t="shared" si="42"/>
        <v/>
      </c>
      <c r="Y149" s="91" t="str">
        <f t="shared" si="43"/>
        <v/>
      </c>
      <c r="Z149" s="91">
        <f t="shared" si="44"/>
        <v>1</v>
      </c>
    </row>
    <row r="150" spans="2:26" x14ac:dyDescent="0.25">
      <c r="B150" s="80"/>
      <c r="C150" s="81"/>
      <c r="D150" s="81"/>
      <c r="E150" s="81"/>
      <c r="F150" s="82"/>
      <c r="G150" s="88"/>
      <c r="H150" s="89"/>
      <c r="I150" s="89"/>
      <c r="J150" s="90"/>
      <c r="K150" s="86" t="str">
        <f t="shared" si="45"/>
        <v/>
      </c>
      <c r="L150" s="87" t="str">
        <f t="shared" si="36"/>
        <v/>
      </c>
      <c r="M150" s="58"/>
      <c r="N150" s="1"/>
      <c r="O150" s="91" t="str">
        <f t="shared" si="46"/>
        <v/>
      </c>
      <c r="P150" s="91" t="str">
        <f t="shared" si="47"/>
        <v/>
      </c>
      <c r="Q150" s="91" t="str">
        <f t="shared" si="48"/>
        <v/>
      </c>
      <c r="R150" s="91" t="str">
        <f t="shared" si="49"/>
        <v/>
      </c>
      <c r="S150" s="91">
        <f t="shared" si="37"/>
        <v>1</v>
      </c>
      <c r="T150" s="91">
        <f t="shared" si="38"/>
        <v>1</v>
      </c>
      <c r="U150" s="91">
        <f t="shared" si="39"/>
        <v>1</v>
      </c>
      <c r="V150" s="91">
        <f t="shared" si="40"/>
        <v>1</v>
      </c>
      <c r="W150" s="91" t="str">
        <f t="shared" si="41"/>
        <v/>
      </c>
      <c r="X150" s="91" t="str">
        <f t="shared" si="42"/>
        <v/>
      </c>
      <c r="Y150" s="91" t="str">
        <f t="shared" si="43"/>
        <v/>
      </c>
      <c r="Z150" s="91">
        <f t="shared" si="44"/>
        <v>1</v>
      </c>
    </row>
    <row r="151" spans="2:26" x14ac:dyDescent="0.25">
      <c r="B151" s="80"/>
      <c r="C151" s="81"/>
      <c r="D151" s="81"/>
      <c r="E151" s="81"/>
      <c r="F151" s="82"/>
      <c r="G151" s="88"/>
      <c r="H151" s="89"/>
      <c r="I151" s="89"/>
      <c r="J151" s="90"/>
      <c r="K151" s="86" t="str">
        <f t="shared" si="45"/>
        <v/>
      </c>
      <c r="L151" s="87" t="str">
        <f t="shared" si="36"/>
        <v/>
      </c>
      <c r="M151" s="58"/>
      <c r="N151" s="1"/>
      <c r="O151" s="91" t="str">
        <f t="shared" si="46"/>
        <v/>
      </c>
      <c r="P151" s="91" t="str">
        <f t="shared" si="47"/>
        <v/>
      </c>
      <c r="Q151" s="91" t="str">
        <f t="shared" si="48"/>
        <v/>
      </c>
      <c r="R151" s="91" t="str">
        <f t="shared" si="49"/>
        <v/>
      </c>
      <c r="S151" s="91">
        <f t="shared" si="37"/>
        <v>1</v>
      </c>
      <c r="T151" s="91">
        <f t="shared" si="38"/>
        <v>1</v>
      </c>
      <c r="U151" s="91">
        <f t="shared" si="39"/>
        <v>1</v>
      </c>
      <c r="V151" s="91">
        <f t="shared" si="40"/>
        <v>1</v>
      </c>
      <c r="W151" s="91" t="str">
        <f t="shared" si="41"/>
        <v/>
      </c>
      <c r="X151" s="91" t="str">
        <f t="shared" si="42"/>
        <v/>
      </c>
      <c r="Y151" s="91" t="str">
        <f t="shared" si="43"/>
        <v/>
      </c>
      <c r="Z151" s="91">
        <f t="shared" si="44"/>
        <v>1</v>
      </c>
    </row>
    <row r="152" spans="2:26" x14ac:dyDescent="0.25">
      <c r="B152" s="80"/>
      <c r="C152" s="81"/>
      <c r="D152" s="81"/>
      <c r="E152" s="81"/>
      <c r="F152" s="82"/>
      <c r="G152" s="88"/>
      <c r="H152" s="89"/>
      <c r="I152" s="89"/>
      <c r="J152" s="90"/>
      <c r="K152" s="86" t="str">
        <f t="shared" si="45"/>
        <v/>
      </c>
      <c r="L152" s="87" t="str">
        <f t="shared" si="36"/>
        <v/>
      </c>
      <c r="M152" s="58"/>
      <c r="N152" s="1"/>
      <c r="O152" s="91" t="str">
        <f t="shared" si="46"/>
        <v/>
      </c>
      <c r="P152" s="91" t="str">
        <f t="shared" si="47"/>
        <v/>
      </c>
      <c r="Q152" s="91" t="str">
        <f t="shared" si="48"/>
        <v/>
      </c>
      <c r="R152" s="91" t="str">
        <f t="shared" si="49"/>
        <v/>
      </c>
      <c r="S152" s="91">
        <f t="shared" si="37"/>
        <v>1</v>
      </c>
      <c r="T152" s="91">
        <f t="shared" si="38"/>
        <v>1</v>
      </c>
      <c r="U152" s="91">
        <f t="shared" si="39"/>
        <v>1</v>
      </c>
      <c r="V152" s="91">
        <f t="shared" si="40"/>
        <v>1</v>
      </c>
      <c r="W152" s="91" t="str">
        <f t="shared" si="41"/>
        <v/>
      </c>
      <c r="X152" s="91" t="str">
        <f t="shared" si="42"/>
        <v/>
      </c>
      <c r="Y152" s="91" t="str">
        <f t="shared" si="43"/>
        <v/>
      </c>
      <c r="Z152" s="91">
        <f t="shared" si="44"/>
        <v>1</v>
      </c>
    </row>
    <row r="153" spans="2:26" x14ac:dyDescent="0.25">
      <c r="B153" s="80"/>
      <c r="C153" s="81"/>
      <c r="D153" s="81"/>
      <c r="E153" s="81"/>
      <c r="F153" s="82"/>
      <c r="G153" s="88"/>
      <c r="H153" s="89"/>
      <c r="I153" s="89"/>
      <c r="J153" s="90"/>
      <c r="K153" s="86" t="str">
        <f t="shared" si="45"/>
        <v/>
      </c>
      <c r="L153" s="87" t="str">
        <f t="shared" si="36"/>
        <v/>
      </c>
      <c r="M153" s="58"/>
      <c r="N153" s="1"/>
      <c r="O153" s="91" t="str">
        <f t="shared" si="46"/>
        <v/>
      </c>
      <c r="P153" s="91" t="str">
        <f t="shared" si="47"/>
        <v/>
      </c>
      <c r="Q153" s="91" t="str">
        <f t="shared" si="48"/>
        <v/>
      </c>
      <c r="R153" s="91" t="str">
        <f t="shared" si="49"/>
        <v/>
      </c>
      <c r="S153" s="91">
        <f t="shared" si="37"/>
        <v>1</v>
      </c>
      <c r="T153" s="91">
        <f t="shared" si="38"/>
        <v>1</v>
      </c>
      <c r="U153" s="91">
        <f t="shared" si="39"/>
        <v>1</v>
      </c>
      <c r="V153" s="91">
        <f t="shared" si="40"/>
        <v>1</v>
      </c>
      <c r="W153" s="91" t="str">
        <f t="shared" si="41"/>
        <v/>
      </c>
      <c r="X153" s="91" t="str">
        <f t="shared" si="42"/>
        <v/>
      </c>
      <c r="Y153" s="91" t="str">
        <f t="shared" si="43"/>
        <v/>
      </c>
      <c r="Z153" s="91">
        <f t="shared" si="44"/>
        <v>1</v>
      </c>
    </row>
    <row r="154" spans="2:26" x14ac:dyDescent="0.25">
      <c r="B154" s="80"/>
      <c r="C154" s="81"/>
      <c r="D154" s="81"/>
      <c r="E154" s="81"/>
      <c r="F154" s="82"/>
      <c r="G154" s="88"/>
      <c r="H154" s="89"/>
      <c r="I154" s="89"/>
      <c r="J154" s="90"/>
      <c r="K154" s="86" t="str">
        <f t="shared" si="45"/>
        <v/>
      </c>
      <c r="L154" s="87" t="str">
        <f t="shared" si="36"/>
        <v/>
      </c>
      <c r="M154" s="58"/>
      <c r="N154" s="1"/>
      <c r="O154" s="91" t="str">
        <f t="shared" si="46"/>
        <v/>
      </c>
      <c r="P154" s="91" t="str">
        <f t="shared" si="47"/>
        <v/>
      </c>
      <c r="Q154" s="91" t="str">
        <f t="shared" si="48"/>
        <v/>
      </c>
      <c r="R154" s="91" t="str">
        <f t="shared" si="49"/>
        <v/>
      </c>
      <c r="S154" s="91">
        <f t="shared" si="37"/>
        <v>1</v>
      </c>
      <c r="T154" s="91">
        <f t="shared" si="38"/>
        <v>1</v>
      </c>
      <c r="U154" s="91">
        <f t="shared" si="39"/>
        <v>1</v>
      </c>
      <c r="V154" s="91">
        <f t="shared" si="40"/>
        <v>1</v>
      </c>
      <c r="W154" s="91" t="str">
        <f t="shared" si="41"/>
        <v/>
      </c>
      <c r="X154" s="91" t="str">
        <f t="shared" si="42"/>
        <v/>
      </c>
      <c r="Y154" s="91" t="str">
        <f t="shared" si="43"/>
        <v/>
      </c>
      <c r="Z154" s="91">
        <f t="shared" si="44"/>
        <v>1</v>
      </c>
    </row>
    <row r="155" spans="2:26" x14ac:dyDescent="0.25">
      <c r="B155" s="80"/>
      <c r="C155" s="81"/>
      <c r="D155" s="81"/>
      <c r="E155" s="81"/>
      <c r="F155" s="82"/>
      <c r="G155" s="88"/>
      <c r="H155" s="89"/>
      <c r="I155" s="89"/>
      <c r="J155" s="90"/>
      <c r="K155" s="86" t="str">
        <f t="shared" si="45"/>
        <v/>
      </c>
      <c r="L155" s="87" t="str">
        <f t="shared" si="36"/>
        <v/>
      </c>
      <c r="M155" s="58"/>
      <c r="N155" s="1"/>
      <c r="O155" s="91" t="str">
        <f t="shared" si="46"/>
        <v/>
      </c>
      <c r="P155" s="91" t="str">
        <f t="shared" si="47"/>
        <v/>
      </c>
      <c r="Q155" s="91" t="str">
        <f t="shared" si="48"/>
        <v/>
      </c>
      <c r="R155" s="91" t="str">
        <f t="shared" si="49"/>
        <v/>
      </c>
      <c r="S155" s="91">
        <f t="shared" si="37"/>
        <v>1</v>
      </c>
      <c r="T155" s="91">
        <f t="shared" si="38"/>
        <v>1</v>
      </c>
      <c r="U155" s="91">
        <f t="shared" si="39"/>
        <v>1</v>
      </c>
      <c r="V155" s="91">
        <f t="shared" si="40"/>
        <v>1</v>
      </c>
      <c r="W155" s="91" t="str">
        <f t="shared" si="41"/>
        <v/>
      </c>
      <c r="X155" s="91" t="str">
        <f t="shared" si="42"/>
        <v/>
      </c>
      <c r="Y155" s="91" t="str">
        <f t="shared" si="43"/>
        <v/>
      </c>
      <c r="Z155" s="91">
        <f t="shared" si="44"/>
        <v>1</v>
      </c>
    </row>
    <row r="156" spans="2:26" x14ac:dyDescent="0.25">
      <c r="B156" s="80"/>
      <c r="C156" s="81"/>
      <c r="D156" s="81"/>
      <c r="E156" s="81"/>
      <c r="F156" s="82"/>
      <c r="G156" s="88"/>
      <c r="H156" s="89"/>
      <c r="I156" s="89"/>
      <c r="J156" s="90"/>
      <c r="K156" s="86" t="str">
        <f t="shared" si="45"/>
        <v/>
      </c>
      <c r="L156" s="87" t="str">
        <f t="shared" si="36"/>
        <v/>
      </c>
      <c r="M156" s="58"/>
      <c r="N156" s="1"/>
      <c r="O156" s="91" t="str">
        <f t="shared" si="46"/>
        <v/>
      </c>
      <c r="P156" s="91" t="str">
        <f t="shared" si="47"/>
        <v/>
      </c>
      <c r="Q156" s="91" t="str">
        <f t="shared" si="48"/>
        <v/>
      </c>
      <c r="R156" s="91" t="str">
        <f t="shared" si="49"/>
        <v/>
      </c>
      <c r="S156" s="91">
        <f t="shared" si="37"/>
        <v>1</v>
      </c>
      <c r="T156" s="91">
        <f t="shared" si="38"/>
        <v>1</v>
      </c>
      <c r="U156" s="91">
        <f t="shared" si="39"/>
        <v>1</v>
      </c>
      <c r="V156" s="91">
        <f t="shared" si="40"/>
        <v>1</v>
      </c>
      <c r="W156" s="91" t="str">
        <f t="shared" si="41"/>
        <v/>
      </c>
      <c r="X156" s="91" t="str">
        <f t="shared" si="42"/>
        <v/>
      </c>
      <c r="Y156" s="91" t="str">
        <f t="shared" si="43"/>
        <v/>
      </c>
      <c r="Z156" s="91">
        <f t="shared" si="44"/>
        <v>1</v>
      </c>
    </row>
    <row r="157" spans="2:26" x14ac:dyDescent="0.25">
      <c r="B157" s="80"/>
      <c r="C157" s="81"/>
      <c r="D157" s="81"/>
      <c r="E157" s="81"/>
      <c r="F157" s="82"/>
      <c r="G157" s="88"/>
      <c r="H157" s="89"/>
      <c r="I157" s="89"/>
      <c r="J157" s="90"/>
      <c r="K157" s="86" t="str">
        <f t="shared" si="45"/>
        <v/>
      </c>
      <c r="L157" s="87" t="str">
        <f t="shared" si="36"/>
        <v/>
      </c>
      <c r="M157" s="58"/>
      <c r="N157" s="1"/>
      <c r="O157" s="91" t="str">
        <f t="shared" si="46"/>
        <v/>
      </c>
      <c r="P157" s="91" t="str">
        <f t="shared" si="47"/>
        <v/>
      </c>
      <c r="Q157" s="91" t="str">
        <f t="shared" si="48"/>
        <v/>
      </c>
      <c r="R157" s="91" t="str">
        <f t="shared" si="49"/>
        <v/>
      </c>
      <c r="S157" s="91">
        <f t="shared" si="37"/>
        <v>1</v>
      </c>
      <c r="T157" s="91">
        <f t="shared" si="38"/>
        <v>1</v>
      </c>
      <c r="U157" s="91">
        <f t="shared" si="39"/>
        <v>1</v>
      </c>
      <c r="V157" s="91">
        <f t="shared" si="40"/>
        <v>1</v>
      </c>
      <c r="W157" s="91" t="str">
        <f t="shared" si="41"/>
        <v/>
      </c>
      <c r="X157" s="91" t="str">
        <f t="shared" si="42"/>
        <v/>
      </c>
      <c r="Y157" s="91" t="str">
        <f t="shared" si="43"/>
        <v/>
      </c>
      <c r="Z157" s="91">
        <f t="shared" si="44"/>
        <v>1</v>
      </c>
    </row>
    <row r="158" spans="2:26" x14ac:dyDescent="0.25">
      <c r="B158" s="80"/>
      <c r="C158" s="81"/>
      <c r="D158" s="81"/>
      <c r="E158" s="81"/>
      <c r="F158" s="82"/>
      <c r="G158" s="88"/>
      <c r="H158" s="89"/>
      <c r="I158" s="89"/>
      <c r="J158" s="90"/>
      <c r="K158" s="86" t="str">
        <f t="shared" si="45"/>
        <v/>
      </c>
      <c r="L158" s="87" t="str">
        <f t="shared" si="36"/>
        <v/>
      </c>
      <c r="M158" s="58"/>
      <c r="N158" s="1"/>
      <c r="O158" s="91" t="str">
        <f t="shared" si="46"/>
        <v/>
      </c>
      <c r="P158" s="91" t="str">
        <f t="shared" si="47"/>
        <v/>
      </c>
      <c r="Q158" s="91" t="str">
        <f t="shared" si="48"/>
        <v/>
      </c>
      <c r="R158" s="91" t="str">
        <f t="shared" si="49"/>
        <v/>
      </c>
      <c r="S158" s="91">
        <f t="shared" si="37"/>
        <v>1</v>
      </c>
      <c r="T158" s="91">
        <f t="shared" si="38"/>
        <v>1</v>
      </c>
      <c r="U158" s="91">
        <f t="shared" si="39"/>
        <v>1</v>
      </c>
      <c r="V158" s="91">
        <f t="shared" si="40"/>
        <v>1</v>
      </c>
      <c r="W158" s="91" t="str">
        <f t="shared" si="41"/>
        <v/>
      </c>
      <c r="X158" s="91" t="str">
        <f t="shared" si="42"/>
        <v/>
      </c>
      <c r="Y158" s="91" t="str">
        <f t="shared" si="43"/>
        <v/>
      </c>
      <c r="Z158" s="91">
        <f t="shared" si="44"/>
        <v>1</v>
      </c>
    </row>
    <row r="159" spans="2:26" x14ac:dyDescent="0.25">
      <c r="B159" s="80"/>
      <c r="C159" s="81"/>
      <c r="D159" s="81"/>
      <c r="E159" s="81"/>
      <c r="F159" s="82"/>
      <c r="G159" s="88"/>
      <c r="H159" s="89"/>
      <c r="I159" s="89"/>
      <c r="J159" s="90"/>
      <c r="K159" s="86" t="str">
        <f t="shared" si="45"/>
        <v/>
      </c>
      <c r="L159" s="87" t="str">
        <f t="shared" si="36"/>
        <v/>
      </c>
      <c r="M159" s="58"/>
      <c r="N159" s="1"/>
      <c r="O159" s="91" t="str">
        <f t="shared" si="46"/>
        <v/>
      </c>
      <c r="P159" s="91" t="str">
        <f t="shared" si="47"/>
        <v/>
      </c>
      <c r="Q159" s="91" t="str">
        <f t="shared" si="48"/>
        <v/>
      </c>
      <c r="R159" s="91" t="str">
        <f t="shared" si="49"/>
        <v/>
      </c>
      <c r="S159" s="91">
        <f t="shared" si="37"/>
        <v>1</v>
      </c>
      <c r="T159" s="91">
        <f t="shared" si="38"/>
        <v>1</v>
      </c>
      <c r="U159" s="91">
        <f t="shared" si="39"/>
        <v>1</v>
      </c>
      <c r="V159" s="91">
        <f t="shared" si="40"/>
        <v>1</v>
      </c>
      <c r="W159" s="91" t="str">
        <f t="shared" si="41"/>
        <v/>
      </c>
      <c r="X159" s="91" t="str">
        <f t="shared" si="42"/>
        <v/>
      </c>
      <c r="Y159" s="91" t="str">
        <f t="shared" si="43"/>
        <v/>
      </c>
      <c r="Z159" s="91">
        <f t="shared" si="44"/>
        <v>1</v>
      </c>
    </row>
    <row r="160" spans="2:26" x14ac:dyDescent="0.25">
      <c r="B160" s="80"/>
      <c r="C160" s="81"/>
      <c r="D160" s="81"/>
      <c r="E160" s="81"/>
      <c r="F160" s="82"/>
      <c r="G160" s="88"/>
      <c r="H160" s="89"/>
      <c r="I160" s="89"/>
      <c r="J160" s="90"/>
      <c r="K160" s="86" t="str">
        <f t="shared" si="45"/>
        <v/>
      </c>
      <c r="L160" s="87" t="str">
        <f t="shared" si="36"/>
        <v/>
      </c>
      <c r="M160" s="58"/>
      <c r="N160" s="1"/>
      <c r="O160" s="91" t="str">
        <f t="shared" si="46"/>
        <v/>
      </c>
      <c r="P160" s="91" t="str">
        <f t="shared" si="47"/>
        <v/>
      </c>
      <c r="Q160" s="91" t="str">
        <f t="shared" si="48"/>
        <v/>
      </c>
      <c r="R160" s="91" t="str">
        <f t="shared" si="49"/>
        <v/>
      </c>
      <c r="S160" s="91">
        <f t="shared" si="37"/>
        <v>1</v>
      </c>
      <c r="T160" s="91">
        <f t="shared" si="38"/>
        <v>1</v>
      </c>
      <c r="U160" s="91">
        <f t="shared" si="39"/>
        <v>1</v>
      </c>
      <c r="V160" s="91">
        <f t="shared" si="40"/>
        <v>1</v>
      </c>
      <c r="W160" s="91" t="str">
        <f t="shared" si="41"/>
        <v/>
      </c>
      <c r="X160" s="91" t="str">
        <f t="shared" si="42"/>
        <v/>
      </c>
      <c r="Y160" s="91" t="str">
        <f t="shared" si="43"/>
        <v/>
      </c>
      <c r="Z160" s="91">
        <f t="shared" si="44"/>
        <v>1</v>
      </c>
    </row>
    <row r="161" spans="2:26" x14ac:dyDescent="0.25">
      <c r="B161" s="80"/>
      <c r="C161" s="81"/>
      <c r="D161" s="81"/>
      <c r="E161" s="81"/>
      <c r="F161" s="82"/>
      <c r="G161" s="88"/>
      <c r="H161" s="89"/>
      <c r="I161" s="89"/>
      <c r="J161" s="90"/>
      <c r="K161" s="86" t="str">
        <f t="shared" si="45"/>
        <v/>
      </c>
      <c r="L161" s="87" t="str">
        <f t="shared" si="36"/>
        <v/>
      </c>
      <c r="M161" s="58"/>
      <c r="N161" s="1"/>
      <c r="O161" s="91" t="str">
        <f t="shared" si="46"/>
        <v/>
      </c>
      <c r="P161" s="91" t="str">
        <f t="shared" si="47"/>
        <v/>
      </c>
      <c r="Q161" s="91" t="str">
        <f t="shared" si="48"/>
        <v/>
      </c>
      <c r="R161" s="91" t="str">
        <f t="shared" si="49"/>
        <v/>
      </c>
      <c r="S161" s="91">
        <f t="shared" si="37"/>
        <v>1</v>
      </c>
      <c r="T161" s="91">
        <f t="shared" si="38"/>
        <v>1</v>
      </c>
      <c r="U161" s="91">
        <f t="shared" si="39"/>
        <v>1</v>
      </c>
      <c r="V161" s="91">
        <f t="shared" si="40"/>
        <v>1</v>
      </c>
      <c r="W161" s="91" t="str">
        <f t="shared" si="41"/>
        <v/>
      </c>
      <c r="X161" s="91" t="str">
        <f t="shared" si="42"/>
        <v/>
      </c>
      <c r="Y161" s="91" t="str">
        <f t="shared" si="43"/>
        <v/>
      </c>
      <c r="Z161" s="91">
        <f t="shared" si="44"/>
        <v>1</v>
      </c>
    </row>
    <row r="162" spans="2:26" x14ac:dyDescent="0.25">
      <c r="B162" s="80"/>
      <c r="C162" s="81"/>
      <c r="D162" s="81"/>
      <c r="E162" s="81"/>
      <c r="F162" s="82"/>
      <c r="G162" s="88"/>
      <c r="H162" s="89"/>
      <c r="I162" s="89"/>
      <c r="J162" s="90"/>
      <c r="K162" s="86" t="str">
        <f t="shared" si="45"/>
        <v/>
      </c>
      <c r="L162" s="87" t="str">
        <f t="shared" si="36"/>
        <v/>
      </c>
      <c r="M162" s="58"/>
      <c r="N162" s="1"/>
      <c r="O162" s="91" t="str">
        <f t="shared" si="46"/>
        <v/>
      </c>
      <c r="P162" s="91" t="str">
        <f t="shared" si="47"/>
        <v/>
      </c>
      <c r="Q162" s="91" t="str">
        <f t="shared" si="48"/>
        <v/>
      </c>
      <c r="R162" s="91" t="str">
        <f t="shared" si="49"/>
        <v/>
      </c>
      <c r="S162" s="91">
        <f t="shared" si="37"/>
        <v>1</v>
      </c>
      <c r="T162" s="91">
        <f t="shared" si="38"/>
        <v>1</v>
      </c>
      <c r="U162" s="91">
        <f t="shared" si="39"/>
        <v>1</v>
      </c>
      <c r="V162" s="91">
        <f t="shared" si="40"/>
        <v>1</v>
      </c>
      <c r="W162" s="91" t="str">
        <f t="shared" si="41"/>
        <v/>
      </c>
      <c r="X162" s="91" t="str">
        <f t="shared" si="42"/>
        <v/>
      </c>
      <c r="Y162" s="91" t="str">
        <f t="shared" si="43"/>
        <v/>
      </c>
      <c r="Z162" s="91">
        <f t="shared" si="44"/>
        <v>1</v>
      </c>
    </row>
    <row r="163" spans="2:26" x14ac:dyDescent="0.25">
      <c r="B163" s="80"/>
      <c r="C163" s="81"/>
      <c r="D163" s="81"/>
      <c r="E163" s="81"/>
      <c r="F163" s="82"/>
      <c r="G163" s="88"/>
      <c r="H163" s="89"/>
      <c r="I163" s="89"/>
      <c r="J163" s="90"/>
      <c r="K163" s="86" t="str">
        <f t="shared" si="45"/>
        <v/>
      </c>
      <c r="L163" s="87" t="str">
        <f t="shared" si="36"/>
        <v/>
      </c>
      <c r="M163" s="58"/>
      <c r="N163" s="1"/>
      <c r="O163" s="91" t="str">
        <f t="shared" si="46"/>
        <v/>
      </c>
      <c r="P163" s="91" t="str">
        <f t="shared" si="47"/>
        <v/>
      </c>
      <c r="Q163" s="91" t="str">
        <f t="shared" si="48"/>
        <v/>
      </c>
      <c r="R163" s="91" t="str">
        <f t="shared" si="49"/>
        <v/>
      </c>
      <c r="S163" s="91">
        <f t="shared" si="37"/>
        <v>1</v>
      </c>
      <c r="T163" s="91">
        <f t="shared" si="38"/>
        <v>1</v>
      </c>
      <c r="U163" s="91">
        <f t="shared" si="39"/>
        <v>1</v>
      </c>
      <c r="V163" s="91">
        <f t="shared" si="40"/>
        <v>1</v>
      </c>
      <c r="W163" s="91" t="str">
        <f t="shared" si="41"/>
        <v/>
      </c>
      <c r="X163" s="91" t="str">
        <f t="shared" si="42"/>
        <v/>
      </c>
      <c r="Y163" s="91" t="str">
        <f t="shared" si="43"/>
        <v/>
      </c>
      <c r="Z163" s="91">
        <f t="shared" si="44"/>
        <v>1</v>
      </c>
    </row>
    <row r="164" spans="2:26" x14ac:dyDescent="0.25">
      <c r="B164" s="80"/>
      <c r="C164" s="81"/>
      <c r="D164" s="81"/>
      <c r="E164" s="81"/>
      <c r="F164" s="82"/>
      <c r="G164" s="88"/>
      <c r="H164" s="89"/>
      <c r="I164" s="89"/>
      <c r="J164" s="90"/>
      <c r="K164" s="86" t="str">
        <f t="shared" si="45"/>
        <v/>
      </c>
      <c r="L164" s="87" t="str">
        <f t="shared" si="36"/>
        <v/>
      </c>
      <c r="M164" s="58"/>
      <c r="N164" s="1"/>
      <c r="O164" s="91" t="str">
        <f t="shared" si="46"/>
        <v/>
      </c>
      <c r="P164" s="91" t="str">
        <f t="shared" si="47"/>
        <v/>
      </c>
      <c r="Q164" s="91" t="str">
        <f t="shared" si="48"/>
        <v/>
      </c>
      <c r="R164" s="91" t="str">
        <f t="shared" si="49"/>
        <v/>
      </c>
      <c r="S164" s="91">
        <f t="shared" si="37"/>
        <v>1</v>
      </c>
      <c r="T164" s="91">
        <f t="shared" si="38"/>
        <v>1</v>
      </c>
      <c r="U164" s="91">
        <f t="shared" si="39"/>
        <v>1</v>
      </c>
      <c r="V164" s="91">
        <f t="shared" si="40"/>
        <v>1</v>
      </c>
      <c r="W164" s="91" t="str">
        <f t="shared" si="41"/>
        <v/>
      </c>
      <c r="X164" s="91" t="str">
        <f t="shared" si="42"/>
        <v/>
      </c>
      <c r="Y164" s="91" t="str">
        <f t="shared" si="43"/>
        <v/>
      </c>
      <c r="Z164" s="91">
        <f t="shared" si="44"/>
        <v>1</v>
      </c>
    </row>
    <row r="165" spans="2:26" x14ac:dyDescent="0.25">
      <c r="B165" s="80"/>
      <c r="C165" s="81"/>
      <c r="D165" s="81"/>
      <c r="E165" s="81"/>
      <c r="F165" s="82"/>
      <c r="G165" s="88"/>
      <c r="H165" s="89"/>
      <c r="I165" s="89"/>
      <c r="J165" s="90"/>
      <c r="K165" s="86" t="str">
        <f t="shared" si="45"/>
        <v/>
      </c>
      <c r="L165" s="87" t="str">
        <f t="shared" si="36"/>
        <v/>
      </c>
      <c r="M165" s="58"/>
      <c r="N165" s="1"/>
      <c r="O165" s="91" t="str">
        <f t="shared" si="46"/>
        <v/>
      </c>
      <c r="P165" s="91" t="str">
        <f t="shared" si="47"/>
        <v/>
      </c>
      <c r="Q165" s="91" t="str">
        <f t="shared" si="48"/>
        <v/>
      </c>
      <c r="R165" s="91" t="str">
        <f t="shared" si="49"/>
        <v/>
      </c>
      <c r="S165" s="91">
        <f t="shared" si="37"/>
        <v>1</v>
      </c>
      <c r="T165" s="91">
        <f t="shared" si="38"/>
        <v>1</v>
      </c>
      <c r="U165" s="91">
        <f t="shared" si="39"/>
        <v>1</v>
      </c>
      <c r="V165" s="91">
        <f t="shared" si="40"/>
        <v>1</v>
      </c>
      <c r="W165" s="91" t="str">
        <f t="shared" si="41"/>
        <v/>
      </c>
      <c r="X165" s="91" t="str">
        <f t="shared" si="42"/>
        <v/>
      </c>
      <c r="Y165" s="91" t="str">
        <f t="shared" si="43"/>
        <v/>
      </c>
      <c r="Z165" s="91">
        <f t="shared" si="44"/>
        <v>1</v>
      </c>
    </row>
    <row r="166" spans="2:26" x14ac:dyDescent="0.25">
      <c r="B166" s="80"/>
      <c r="C166" s="81"/>
      <c r="D166" s="81"/>
      <c r="E166" s="81"/>
      <c r="F166" s="82"/>
      <c r="G166" s="88"/>
      <c r="H166" s="89"/>
      <c r="I166" s="89"/>
      <c r="J166" s="90"/>
      <c r="K166" s="86" t="str">
        <f t="shared" si="45"/>
        <v/>
      </c>
      <c r="L166" s="87" t="str">
        <f t="shared" si="36"/>
        <v/>
      </c>
      <c r="M166" s="58"/>
      <c r="N166" s="1"/>
      <c r="O166" s="91" t="str">
        <f t="shared" si="46"/>
        <v/>
      </c>
      <c r="P166" s="91" t="str">
        <f t="shared" si="47"/>
        <v/>
      </c>
      <c r="Q166" s="91" t="str">
        <f t="shared" si="48"/>
        <v/>
      </c>
      <c r="R166" s="91" t="str">
        <f t="shared" si="49"/>
        <v/>
      </c>
      <c r="S166" s="91">
        <f t="shared" si="37"/>
        <v>1</v>
      </c>
      <c r="T166" s="91">
        <f t="shared" si="38"/>
        <v>1</v>
      </c>
      <c r="U166" s="91">
        <f t="shared" si="39"/>
        <v>1</v>
      </c>
      <c r="V166" s="91">
        <f t="shared" si="40"/>
        <v>1</v>
      </c>
      <c r="W166" s="91" t="str">
        <f t="shared" si="41"/>
        <v/>
      </c>
      <c r="X166" s="91" t="str">
        <f t="shared" si="42"/>
        <v/>
      </c>
      <c r="Y166" s="91" t="str">
        <f t="shared" si="43"/>
        <v/>
      </c>
      <c r="Z166" s="91">
        <f t="shared" si="44"/>
        <v>1</v>
      </c>
    </row>
    <row r="167" spans="2:26" x14ac:dyDescent="0.25">
      <c r="B167" s="80"/>
      <c r="C167" s="81"/>
      <c r="D167" s="81"/>
      <c r="E167" s="81"/>
      <c r="F167" s="82"/>
      <c r="G167" s="88"/>
      <c r="H167" s="89"/>
      <c r="I167" s="89"/>
      <c r="J167" s="90"/>
      <c r="K167" s="86" t="str">
        <f t="shared" si="45"/>
        <v/>
      </c>
      <c r="L167" s="87" t="str">
        <f t="shared" si="36"/>
        <v/>
      </c>
      <c r="M167" s="58"/>
      <c r="N167" s="1"/>
      <c r="O167" s="91" t="str">
        <f t="shared" si="46"/>
        <v/>
      </c>
      <c r="P167" s="91" t="str">
        <f t="shared" si="47"/>
        <v/>
      </c>
      <c r="Q167" s="91" t="str">
        <f t="shared" si="48"/>
        <v/>
      </c>
      <c r="R167" s="91" t="str">
        <f t="shared" si="49"/>
        <v/>
      </c>
      <c r="S167" s="91">
        <f t="shared" si="37"/>
        <v>1</v>
      </c>
      <c r="T167" s="91">
        <f t="shared" si="38"/>
        <v>1</v>
      </c>
      <c r="U167" s="91">
        <f t="shared" si="39"/>
        <v>1</v>
      </c>
      <c r="V167" s="91">
        <f t="shared" si="40"/>
        <v>1</v>
      </c>
      <c r="W167" s="91" t="str">
        <f t="shared" si="41"/>
        <v/>
      </c>
      <c r="X167" s="91" t="str">
        <f t="shared" si="42"/>
        <v/>
      </c>
      <c r="Y167" s="91" t="str">
        <f t="shared" si="43"/>
        <v/>
      </c>
      <c r="Z167" s="91">
        <f t="shared" si="44"/>
        <v>1</v>
      </c>
    </row>
    <row r="168" spans="2:26" x14ac:dyDescent="0.25">
      <c r="B168" s="80"/>
      <c r="C168" s="81"/>
      <c r="D168" s="81"/>
      <c r="E168" s="81"/>
      <c r="F168" s="82"/>
      <c r="G168" s="88"/>
      <c r="H168" s="89"/>
      <c r="I168" s="89"/>
      <c r="J168" s="90"/>
      <c r="K168" s="86" t="str">
        <f t="shared" si="45"/>
        <v/>
      </c>
      <c r="L168" s="87" t="str">
        <f t="shared" si="36"/>
        <v/>
      </c>
      <c r="M168" s="58"/>
      <c r="N168" s="1"/>
      <c r="O168" s="91" t="str">
        <f t="shared" si="46"/>
        <v/>
      </c>
      <c r="P168" s="91" t="str">
        <f t="shared" si="47"/>
        <v/>
      </c>
      <c r="Q168" s="91" t="str">
        <f t="shared" si="48"/>
        <v/>
      </c>
      <c r="R168" s="91" t="str">
        <f t="shared" si="49"/>
        <v/>
      </c>
      <c r="S168" s="91">
        <f t="shared" si="37"/>
        <v>1</v>
      </c>
      <c r="T168" s="91">
        <f t="shared" si="38"/>
        <v>1</v>
      </c>
      <c r="U168" s="91">
        <f t="shared" si="39"/>
        <v>1</v>
      </c>
      <c r="V168" s="91">
        <f t="shared" si="40"/>
        <v>1</v>
      </c>
      <c r="W168" s="91" t="str">
        <f t="shared" si="41"/>
        <v/>
      </c>
      <c r="X168" s="91" t="str">
        <f t="shared" si="42"/>
        <v/>
      </c>
      <c r="Y168" s="91" t="str">
        <f t="shared" si="43"/>
        <v/>
      </c>
      <c r="Z168" s="91">
        <f t="shared" si="44"/>
        <v>1</v>
      </c>
    </row>
    <row r="169" spans="2:26" x14ac:dyDescent="0.25">
      <c r="B169" s="80"/>
      <c r="C169" s="81"/>
      <c r="D169" s="81"/>
      <c r="E169" s="81"/>
      <c r="F169" s="82"/>
      <c r="G169" s="88"/>
      <c r="H169" s="89"/>
      <c r="I169" s="89"/>
      <c r="J169" s="90"/>
      <c r="K169" s="86" t="str">
        <f t="shared" si="45"/>
        <v/>
      </c>
      <c r="L169" s="87" t="str">
        <f t="shared" si="36"/>
        <v/>
      </c>
      <c r="M169" s="58"/>
      <c r="N169" s="1"/>
      <c r="O169" s="91" t="str">
        <f t="shared" si="46"/>
        <v/>
      </c>
      <c r="P169" s="91" t="str">
        <f t="shared" si="47"/>
        <v/>
      </c>
      <c r="Q169" s="91" t="str">
        <f t="shared" si="48"/>
        <v/>
      </c>
      <c r="R169" s="91" t="str">
        <f t="shared" si="49"/>
        <v/>
      </c>
      <c r="S169" s="91">
        <f t="shared" si="37"/>
        <v>1</v>
      </c>
      <c r="T169" s="91">
        <f t="shared" si="38"/>
        <v>1</v>
      </c>
      <c r="U169" s="91">
        <f t="shared" si="39"/>
        <v>1</v>
      </c>
      <c r="V169" s="91">
        <f t="shared" si="40"/>
        <v>1</v>
      </c>
      <c r="W169" s="91" t="str">
        <f t="shared" si="41"/>
        <v/>
      </c>
      <c r="X169" s="91" t="str">
        <f t="shared" si="42"/>
        <v/>
      </c>
      <c r="Y169" s="91" t="str">
        <f t="shared" si="43"/>
        <v/>
      </c>
      <c r="Z169" s="91">
        <f t="shared" si="44"/>
        <v>1</v>
      </c>
    </row>
    <row r="170" spans="2:26" x14ac:dyDescent="0.25">
      <c r="B170" s="80"/>
      <c r="C170" s="81"/>
      <c r="D170" s="81"/>
      <c r="E170" s="81"/>
      <c r="F170" s="82"/>
      <c r="G170" s="88"/>
      <c r="H170" s="89"/>
      <c r="I170" s="89"/>
      <c r="J170" s="90"/>
      <c r="K170" s="86" t="str">
        <f t="shared" si="45"/>
        <v/>
      </c>
      <c r="L170" s="87" t="str">
        <f t="shared" si="36"/>
        <v/>
      </c>
      <c r="M170" s="58"/>
      <c r="N170" s="1"/>
      <c r="O170" s="91" t="str">
        <f t="shared" si="46"/>
        <v/>
      </c>
      <c r="P170" s="91" t="str">
        <f t="shared" si="47"/>
        <v/>
      </c>
      <c r="Q170" s="91" t="str">
        <f t="shared" si="48"/>
        <v/>
      </c>
      <c r="R170" s="91" t="str">
        <f t="shared" si="49"/>
        <v/>
      </c>
      <c r="S170" s="91">
        <f t="shared" si="37"/>
        <v>1</v>
      </c>
      <c r="T170" s="91">
        <f t="shared" si="38"/>
        <v>1</v>
      </c>
      <c r="U170" s="91">
        <f t="shared" si="39"/>
        <v>1</v>
      </c>
      <c r="V170" s="91">
        <f t="shared" si="40"/>
        <v>1</v>
      </c>
      <c r="W170" s="91" t="str">
        <f t="shared" si="41"/>
        <v/>
      </c>
      <c r="X170" s="91" t="str">
        <f t="shared" si="42"/>
        <v/>
      </c>
      <c r="Y170" s="91" t="str">
        <f t="shared" si="43"/>
        <v/>
      </c>
      <c r="Z170" s="91">
        <f t="shared" si="44"/>
        <v>1</v>
      </c>
    </row>
    <row r="171" spans="2:26" x14ac:dyDescent="0.25">
      <c r="B171" s="80"/>
      <c r="C171" s="81"/>
      <c r="D171" s="81"/>
      <c r="E171" s="81"/>
      <c r="F171" s="82"/>
      <c r="G171" s="88"/>
      <c r="H171" s="89"/>
      <c r="I171" s="89"/>
      <c r="J171" s="90"/>
      <c r="K171" s="86" t="str">
        <f t="shared" si="45"/>
        <v/>
      </c>
      <c r="L171" s="87" t="str">
        <f t="shared" si="36"/>
        <v/>
      </c>
      <c r="M171" s="58"/>
      <c r="N171" s="1"/>
      <c r="O171" s="91" t="str">
        <f t="shared" si="46"/>
        <v/>
      </c>
      <c r="P171" s="91" t="str">
        <f t="shared" si="47"/>
        <v/>
      </c>
      <c r="Q171" s="91" t="str">
        <f t="shared" si="48"/>
        <v/>
      </c>
      <c r="R171" s="91" t="str">
        <f t="shared" si="49"/>
        <v/>
      </c>
      <c r="S171" s="91">
        <f t="shared" si="37"/>
        <v>1</v>
      </c>
      <c r="T171" s="91">
        <f t="shared" si="38"/>
        <v>1</v>
      </c>
      <c r="U171" s="91">
        <f t="shared" si="39"/>
        <v>1</v>
      </c>
      <c r="V171" s="91">
        <f t="shared" si="40"/>
        <v>1</v>
      </c>
      <c r="W171" s="91" t="str">
        <f t="shared" si="41"/>
        <v/>
      </c>
      <c r="X171" s="91" t="str">
        <f t="shared" si="42"/>
        <v/>
      </c>
      <c r="Y171" s="91" t="str">
        <f t="shared" si="43"/>
        <v/>
      </c>
      <c r="Z171" s="91">
        <f t="shared" si="44"/>
        <v>1</v>
      </c>
    </row>
    <row r="172" spans="2:26" x14ac:dyDescent="0.25">
      <c r="B172" s="80"/>
      <c r="C172" s="81"/>
      <c r="D172" s="81"/>
      <c r="E172" s="81"/>
      <c r="F172" s="82"/>
      <c r="G172" s="88"/>
      <c r="H172" s="89"/>
      <c r="I172" s="89"/>
      <c r="J172" s="90"/>
      <c r="K172" s="86" t="str">
        <f t="shared" si="45"/>
        <v/>
      </c>
      <c r="L172" s="87" t="str">
        <f t="shared" si="36"/>
        <v/>
      </c>
      <c r="M172" s="58"/>
      <c r="N172" s="1"/>
      <c r="O172" s="91" t="str">
        <f t="shared" si="46"/>
        <v/>
      </c>
      <c r="P172" s="91" t="str">
        <f t="shared" si="47"/>
        <v/>
      </c>
      <c r="Q172" s="91" t="str">
        <f t="shared" si="48"/>
        <v/>
      </c>
      <c r="R172" s="91" t="str">
        <f t="shared" si="49"/>
        <v/>
      </c>
      <c r="S172" s="91">
        <f t="shared" si="37"/>
        <v>1</v>
      </c>
      <c r="T172" s="91">
        <f t="shared" si="38"/>
        <v>1</v>
      </c>
      <c r="U172" s="91">
        <f t="shared" si="39"/>
        <v>1</v>
      </c>
      <c r="V172" s="91">
        <f t="shared" si="40"/>
        <v>1</v>
      </c>
      <c r="W172" s="91" t="str">
        <f t="shared" si="41"/>
        <v/>
      </c>
      <c r="X172" s="91" t="str">
        <f t="shared" si="42"/>
        <v/>
      </c>
      <c r="Y172" s="91" t="str">
        <f t="shared" si="43"/>
        <v/>
      </c>
      <c r="Z172" s="91">
        <f t="shared" si="44"/>
        <v>1</v>
      </c>
    </row>
    <row r="173" spans="2:26" x14ac:dyDescent="0.25">
      <c r="B173" s="80"/>
      <c r="C173" s="81"/>
      <c r="D173" s="81"/>
      <c r="E173" s="81"/>
      <c r="F173" s="82"/>
      <c r="G173" s="88"/>
      <c r="H173" s="89"/>
      <c r="I173" s="89"/>
      <c r="J173" s="90"/>
      <c r="K173" s="86" t="str">
        <f t="shared" si="45"/>
        <v/>
      </c>
      <c r="L173" s="87" t="str">
        <f t="shared" si="36"/>
        <v/>
      </c>
      <c r="M173" s="58"/>
      <c r="N173" s="1"/>
      <c r="O173" s="91" t="str">
        <f t="shared" si="46"/>
        <v/>
      </c>
      <c r="P173" s="91" t="str">
        <f t="shared" si="47"/>
        <v/>
      </c>
      <c r="Q173" s="91" t="str">
        <f t="shared" si="48"/>
        <v/>
      </c>
      <c r="R173" s="91" t="str">
        <f t="shared" si="49"/>
        <v/>
      </c>
      <c r="S173" s="91">
        <f t="shared" si="37"/>
        <v>1</v>
      </c>
      <c r="T173" s="91">
        <f t="shared" si="38"/>
        <v>1</v>
      </c>
      <c r="U173" s="91">
        <f t="shared" si="39"/>
        <v>1</v>
      </c>
      <c r="V173" s="91">
        <f t="shared" si="40"/>
        <v>1</v>
      </c>
      <c r="W173" s="91" t="str">
        <f t="shared" si="41"/>
        <v/>
      </c>
      <c r="X173" s="91" t="str">
        <f t="shared" si="42"/>
        <v/>
      </c>
      <c r="Y173" s="91" t="str">
        <f t="shared" si="43"/>
        <v/>
      </c>
      <c r="Z173" s="91">
        <f t="shared" si="44"/>
        <v>1</v>
      </c>
    </row>
    <row r="174" spans="2:26" x14ac:dyDescent="0.25">
      <c r="B174" s="80"/>
      <c r="C174" s="81"/>
      <c r="D174" s="81"/>
      <c r="E174" s="81"/>
      <c r="F174" s="82"/>
      <c r="G174" s="88"/>
      <c r="H174" s="89"/>
      <c r="I174" s="89"/>
      <c r="J174" s="90"/>
      <c r="K174" s="86" t="str">
        <f t="shared" si="45"/>
        <v/>
      </c>
      <c r="L174" s="87" t="str">
        <f t="shared" si="36"/>
        <v/>
      </c>
      <c r="M174" s="58"/>
      <c r="N174" s="1"/>
      <c r="O174" s="91" t="str">
        <f t="shared" si="46"/>
        <v/>
      </c>
      <c r="P174" s="91" t="str">
        <f t="shared" si="47"/>
        <v/>
      </c>
      <c r="Q174" s="91" t="str">
        <f t="shared" si="48"/>
        <v/>
      </c>
      <c r="R174" s="91" t="str">
        <f t="shared" si="49"/>
        <v/>
      </c>
      <c r="S174" s="91">
        <f t="shared" si="37"/>
        <v>1</v>
      </c>
      <c r="T174" s="91">
        <f t="shared" si="38"/>
        <v>1</v>
      </c>
      <c r="U174" s="91">
        <f t="shared" si="39"/>
        <v>1</v>
      </c>
      <c r="V174" s="91">
        <f t="shared" si="40"/>
        <v>1</v>
      </c>
      <c r="W174" s="91" t="str">
        <f t="shared" si="41"/>
        <v/>
      </c>
      <c r="X174" s="91" t="str">
        <f t="shared" si="42"/>
        <v/>
      </c>
      <c r="Y174" s="91" t="str">
        <f t="shared" si="43"/>
        <v/>
      </c>
      <c r="Z174" s="91">
        <f t="shared" si="44"/>
        <v>1</v>
      </c>
    </row>
    <row r="175" spans="2:26" x14ac:dyDescent="0.25">
      <c r="B175" s="80"/>
      <c r="C175" s="81"/>
      <c r="D175" s="81"/>
      <c r="E175" s="81"/>
      <c r="F175" s="82"/>
      <c r="G175" s="88"/>
      <c r="H175" s="89"/>
      <c r="I175" s="89"/>
      <c r="J175" s="90"/>
      <c r="K175" s="86" t="str">
        <f t="shared" si="45"/>
        <v/>
      </c>
      <c r="L175" s="87" t="str">
        <f t="shared" si="36"/>
        <v/>
      </c>
      <c r="M175" s="58"/>
      <c r="N175" s="1"/>
      <c r="O175" s="91" t="str">
        <f t="shared" si="46"/>
        <v/>
      </c>
      <c r="P175" s="91" t="str">
        <f t="shared" si="47"/>
        <v/>
      </c>
      <c r="Q175" s="91" t="str">
        <f t="shared" si="48"/>
        <v/>
      </c>
      <c r="R175" s="91" t="str">
        <f t="shared" si="49"/>
        <v/>
      </c>
      <c r="S175" s="91">
        <f t="shared" si="37"/>
        <v>1</v>
      </c>
      <c r="T175" s="91">
        <f t="shared" si="38"/>
        <v>1</v>
      </c>
      <c r="U175" s="91">
        <f t="shared" si="39"/>
        <v>1</v>
      </c>
      <c r="V175" s="91">
        <f t="shared" si="40"/>
        <v>1</v>
      </c>
      <c r="W175" s="91" t="str">
        <f t="shared" si="41"/>
        <v/>
      </c>
      <c r="X175" s="91" t="str">
        <f t="shared" si="42"/>
        <v/>
      </c>
      <c r="Y175" s="91" t="str">
        <f t="shared" si="43"/>
        <v/>
      </c>
      <c r="Z175" s="91">
        <f t="shared" si="44"/>
        <v>1</v>
      </c>
    </row>
    <row r="176" spans="2:26" x14ac:dyDescent="0.25">
      <c r="B176" s="80"/>
      <c r="C176" s="81"/>
      <c r="D176" s="81"/>
      <c r="E176" s="81"/>
      <c r="F176" s="82"/>
      <c r="G176" s="88"/>
      <c r="H176" s="89"/>
      <c r="I176" s="89"/>
      <c r="J176" s="90"/>
      <c r="K176" s="86" t="str">
        <f t="shared" si="45"/>
        <v/>
      </c>
      <c r="L176" s="87" t="str">
        <f t="shared" si="36"/>
        <v/>
      </c>
      <c r="M176" s="58"/>
      <c r="N176" s="1"/>
      <c r="O176" s="91" t="str">
        <f t="shared" si="46"/>
        <v/>
      </c>
      <c r="P176" s="91" t="str">
        <f t="shared" si="47"/>
        <v/>
      </c>
      <c r="Q176" s="91" t="str">
        <f t="shared" si="48"/>
        <v/>
      </c>
      <c r="R176" s="91" t="str">
        <f t="shared" si="49"/>
        <v/>
      </c>
      <c r="S176" s="91">
        <f t="shared" si="37"/>
        <v>1</v>
      </c>
      <c r="T176" s="91">
        <f t="shared" si="38"/>
        <v>1</v>
      </c>
      <c r="U176" s="91">
        <f t="shared" si="39"/>
        <v>1</v>
      </c>
      <c r="V176" s="91">
        <f t="shared" si="40"/>
        <v>1</v>
      </c>
      <c r="W176" s="91" t="str">
        <f t="shared" si="41"/>
        <v/>
      </c>
      <c r="X176" s="91" t="str">
        <f t="shared" si="42"/>
        <v/>
      </c>
      <c r="Y176" s="91" t="str">
        <f t="shared" si="43"/>
        <v/>
      </c>
      <c r="Z176" s="91">
        <f t="shared" si="44"/>
        <v>1</v>
      </c>
    </row>
    <row r="177" spans="2:26" x14ac:dyDescent="0.25">
      <c r="B177" s="80"/>
      <c r="C177" s="81"/>
      <c r="D177" s="81"/>
      <c r="E177" s="81"/>
      <c r="F177" s="82"/>
      <c r="G177" s="88"/>
      <c r="H177" s="89"/>
      <c r="I177" s="89"/>
      <c r="J177" s="90"/>
      <c r="K177" s="86" t="str">
        <f t="shared" si="45"/>
        <v/>
      </c>
      <c r="L177" s="87" t="str">
        <f t="shared" si="36"/>
        <v/>
      </c>
      <c r="M177" s="58"/>
      <c r="N177" s="1"/>
      <c r="O177" s="91" t="str">
        <f t="shared" si="46"/>
        <v/>
      </c>
      <c r="P177" s="91" t="str">
        <f t="shared" si="47"/>
        <v/>
      </c>
      <c r="Q177" s="91" t="str">
        <f t="shared" si="48"/>
        <v/>
      </c>
      <c r="R177" s="91" t="str">
        <f t="shared" si="49"/>
        <v/>
      </c>
      <c r="S177" s="91">
        <f t="shared" si="37"/>
        <v>1</v>
      </c>
      <c r="T177" s="91">
        <f t="shared" si="38"/>
        <v>1</v>
      </c>
      <c r="U177" s="91">
        <f t="shared" si="39"/>
        <v>1</v>
      </c>
      <c r="V177" s="91">
        <f t="shared" si="40"/>
        <v>1</v>
      </c>
      <c r="W177" s="91" t="str">
        <f t="shared" si="41"/>
        <v/>
      </c>
      <c r="X177" s="91" t="str">
        <f t="shared" si="42"/>
        <v/>
      </c>
      <c r="Y177" s="91" t="str">
        <f t="shared" si="43"/>
        <v/>
      </c>
      <c r="Z177" s="91">
        <f t="shared" si="44"/>
        <v>1</v>
      </c>
    </row>
    <row r="178" spans="2:26" x14ac:dyDescent="0.25">
      <c r="B178" s="80"/>
      <c r="C178" s="81"/>
      <c r="D178" s="81"/>
      <c r="E178" s="81"/>
      <c r="F178" s="82"/>
      <c r="G178" s="88"/>
      <c r="H178" s="89"/>
      <c r="I178" s="89"/>
      <c r="J178" s="90"/>
      <c r="K178" s="86" t="str">
        <f t="shared" si="45"/>
        <v/>
      </c>
      <c r="L178" s="87" t="str">
        <f t="shared" si="36"/>
        <v/>
      </c>
      <c r="M178" s="58"/>
      <c r="N178" s="1"/>
      <c r="O178" s="91" t="str">
        <f t="shared" si="46"/>
        <v/>
      </c>
      <c r="P178" s="91" t="str">
        <f t="shared" si="47"/>
        <v/>
      </c>
      <c r="Q178" s="91" t="str">
        <f t="shared" si="48"/>
        <v/>
      </c>
      <c r="R178" s="91" t="str">
        <f t="shared" si="49"/>
        <v/>
      </c>
      <c r="S178" s="91">
        <f t="shared" si="37"/>
        <v>1</v>
      </c>
      <c r="T178" s="91">
        <f t="shared" si="38"/>
        <v>1</v>
      </c>
      <c r="U178" s="91">
        <f t="shared" si="39"/>
        <v>1</v>
      </c>
      <c r="V178" s="91">
        <f t="shared" si="40"/>
        <v>1</v>
      </c>
      <c r="W178" s="91" t="str">
        <f t="shared" si="41"/>
        <v/>
      </c>
      <c r="X178" s="91" t="str">
        <f t="shared" si="42"/>
        <v/>
      </c>
      <c r="Y178" s="91" t="str">
        <f t="shared" si="43"/>
        <v/>
      </c>
      <c r="Z178" s="91">
        <f t="shared" si="44"/>
        <v>1</v>
      </c>
    </row>
    <row r="179" spans="2:26" x14ac:dyDescent="0.25">
      <c r="B179" s="80"/>
      <c r="C179" s="81"/>
      <c r="D179" s="81"/>
      <c r="E179" s="81"/>
      <c r="F179" s="82"/>
      <c r="G179" s="88"/>
      <c r="H179" s="89"/>
      <c r="I179" s="89"/>
      <c r="J179" s="90"/>
      <c r="K179" s="86" t="str">
        <f t="shared" si="45"/>
        <v/>
      </c>
      <c r="L179" s="87" t="str">
        <f t="shared" si="36"/>
        <v/>
      </c>
      <c r="M179" s="58"/>
      <c r="N179" s="1"/>
      <c r="O179" s="91" t="str">
        <f t="shared" si="46"/>
        <v/>
      </c>
      <c r="P179" s="91" t="str">
        <f t="shared" si="47"/>
        <v/>
      </c>
      <c r="Q179" s="91" t="str">
        <f t="shared" si="48"/>
        <v/>
      </c>
      <c r="R179" s="91" t="str">
        <f t="shared" si="49"/>
        <v/>
      </c>
      <c r="S179" s="91">
        <f t="shared" si="37"/>
        <v>1</v>
      </c>
      <c r="T179" s="91">
        <f t="shared" si="38"/>
        <v>1</v>
      </c>
      <c r="U179" s="91">
        <f t="shared" si="39"/>
        <v>1</v>
      </c>
      <c r="V179" s="91">
        <f t="shared" si="40"/>
        <v>1</v>
      </c>
      <c r="W179" s="91" t="str">
        <f t="shared" si="41"/>
        <v/>
      </c>
      <c r="X179" s="91" t="str">
        <f t="shared" si="42"/>
        <v/>
      </c>
      <c r="Y179" s="91" t="str">
        <f t="shared" si="43"/>
        <v/>
      </c>
      <c r="Z179" s="91">
        <f t="shared" si="44"/>
        <v>1</v>
      </c>
    </row>
    <row r="180" spans="2:26" x14ac:dyDescent="0.25">
      <c r="B180" s="80"/>
      <c r="C180" s="81"/>
      <c r="D180" s="81"/>
      <c r="E180" s="81"/>
      <c r="F180" s="82"/>
      <c r="G180" s="88"/>
      <c r="H180" s="89"/>
      <c r="I180" s="89"/>
      <c r="J180" s="90"/>
      <c r="K180" s="86" t="str">
        <f t="shared" si="45"/>
        <v/>
      </c>
      <c r="L180" s="87" t="str">
        <f t="shared" si="36"/>
        <v/>
      </c>
      <c r="M180" s="58"/>
      <c r="N180" s="1"/>
      <c r="O180" s="91" t="str">
        <f t="shared" si="46"/>
        <v/>
      </c>
      <c r="P180" s="91" t="str">
        <f t="shared" si="47"/>
        <v/>
      </c>
      <c r="Q180" s="91" t="str">
        <f t="shared" si="48"/>
        <v/>
      </c>
      <c r="R180" s="91" t="str">
        <f t="shared" si="49"/>
        <v/>
      </c>
      <c r="S180" s="91">
        <f t="shared" si="37"/>
        <v>1</v>
      </c>
      <c r="T180" s="91">
        <f t="shared" si="38"/>
        <v>1</v>
      </c>
      <c r="U180" s="91">
        <f t="shared" si="39"/>
        <v>1</v>
      </c>
      <c r="V180" s="91">
        <f t="shared" si="40"/>
        <v>1</v>
      </c>
      <c r="W180" s="91" t="str">
        <f t="shared" si="41"/>
        <v/>
      </c>
      <c r="X180" s="91" t="str">
        <f t="shared" si="42"/>
        <v/>
      </c>
      <c r="Y180" s="91" t="str">
        <f t="shared" si="43"/>
        <v/>
      </c>
      <c r="Z180" s="91">
        <f t="shared" si="44"/>
        <v>1</v>
      </c>
    </row>
    <row r="181" spans="2:26" x14ac:dyDescent="0.25">
      <c r="B181" s="80"/>
      <c r="C181" s="81"/>
      <c r="D181" s="81"/>
      <c r="E181" s="81"/>
      <c r="F181" s="82"/>
      <c r="G181" s="88"/>
      <c r="H181" s="89"/>
      <c r="I181" s="89"/>
      <c r="J181" s="90"/>
      <c r="K181" s="86" t="str">
        <f t="shared" si="45"/>
        <v/>
      </c>
      <c r="L181" s="87" t="str">
        <f t="shared" si="36"/>
        <v/>
      </c>
      <c r="M181" s="58"/>
      <c r="N181" s="1"/>
      <c r="O181" s="91" t="str">
        <f t="shared" si="46"/>
        <v/>
      </c>
      <c r="P181" s="91" t="str">
        <f t="shared" si="47"/>
        <v/>
      </c>
      <c r="Q181" s="91" t="str">
        <f t="shared" si="48"/>
        <v/>
      </c>
      <c r="R181" s="91" t="str">
        <f t="shared" si="49"/>
        <v/>
      </c>
      <c r="S181" s="91">
        <f t="shared" si="37"/>
        <v>1</v>
      </c>
      <c r="T181" s="91">
        <f t="shared" si="38"/>
        <v>1</v>
      </c>
      <c r="U181" s="91">
        <f t="shared" si="39"/>
        <v>1</v>
      </c>
      <c r="V181" s="91">
        <f t="shared" si="40"/>
        <v>1</v>
      </c>
      <c r="W181" s="91" t="str">
        <f t="shared" si="41"/>
        <v/>
      </c>
      <c r="X181" s="91" t="str">
        <f t="shared" si="42"/>
        <v/>
      </c>
      <c r="Y181" s="91" t="str">
        <f t="shared" si="43"/>
        <v/>
      </c>
      <c r="Z181" s="91">
        <f t="shared" si="44"/>
        <v>1</v>
      </c>
    </row>
    <row r="182" spans="2:26" x14ac:dyDescent="0.25">
      <c r="B182" s="80"/>
      <c r="C182" s="81"/>
      <c r="D182" s="81"/>
      <c r="E182" s="81"/>
      <c r="F182" s="82"/>
      <c r="G182" s="88"/>
      <c r="H182" s="89"/>
      <c r="I182" s="89"/>
      <c r="J182" s="90"/>
      <c r="K182" s="86" t="str">
        <f t="shared" si="45"/>
        <v/>
      </c>
      <c r="L182" s="87" t="str">
        <f t="shared" si="36"/>
        <v/>
      </c>
      <c r="M182" s="58"/>
      <c r="N182" s="1"/>
      <c r="O182" s="91" t="str">
        <f t="shared" si="46"/>
        <v/>
      </c>
      <c r="P182" s="91" t="str">
        <f t="shared" si="47"/>
        <v/>
      </c>
      <c r="Q182" s="91" t="str">
        <f t="shared" si="48"/>
        <v/>
      </c>
      <c r="R182" s="91" t="str">
        <f t="shared" si="49"/>
        <v/>
      </c>
      <c r="S182" s="91">
        <f t="shared" si="37"/>
        <v>1</v>
      </c>
      <c r="T182" s="91">
        <f t="shared" si="38"/>
        <v>1</v>
      </c>
      <c r="U182" s="91">
        <f t="shared" si="39"/>
        <v>1</v>
      </c>
      <c r="V182" s="91">
        <f t="shared" si="40"/>
        <v>1</v>
      </c>
      <c r="W182" s="91" t="str">
        <f t="shared" si="41"/>
        <v/>
      </c>
      <c r="X182" s="91" t="str">
        <f t="shared" si="42"/>
        <v/>
      </c>
      <c r="Y182" s="91" t="str">
        <f t="shared" si="43"/>
        <v/>
      </c>
      <c r="Z182" s="91">
        <f t="shared" si="44"/>
        <v>1</v>
      </c>
    </row>
    <row r="183" spans="2:26" x14ac:dyDescent="0.25">
      <c r="B183" s="80"/>
      <c r="C183" s="81"/>
      <c r="D183" s="81"/>
      <c r="E183" s="81"/>
      <c r="F183" s="82"/>
      <c r="G183" s="88"/>
      <c r="H183" s="89"/>
      <c r="I183" s="89"/>
      <c r="J183" s="90"/>
      <c r="K183" s="86" t="str">
        <f t="shared" si="45"/>
        <v/>
      </c>
      <c r="L183" s="87" t="str">
        <f t="shared" si="36"/>
        <v/>
      </c>
      <c r="M183" s="58"/>
      <c r="N183" s="1"/>
      <c r="O183" s="91" t="str">
        <f t="shared" si="46"/>
        <v/>
      </c>
      <c r="P183" s="91" t="str">
        <f t="shared" si="47"/>
        <v/>
      </c>
      <c r="Q183" s="91" t="str">
        <f t="shared" si="48"/>
        <v/>
      </c>
      <c r="R183" s="91" t="str">
        <f t="shared" si="49"/>
        <v/>
      </c>
      <c r="S183" s="91">
        <f t="shared" si="37"/>
        <v>1</v>
      </c>
      <c r="T183" s="91">
        <f t="shared" si="38"/>
        <v>1</v>
      </c>
      <c r="U183" s="91">
        <f t="shared" si="39"/>
        <v>1</v>
      </c>
      <c r="V183" s="91">
        <f t="shared" si="40"/>
        <v>1</v>
      </c>
      <c r="W183" s="91" t="str">
        <f t="shared" si="41"/>
        <v/>
      </c>
      <c r="X183" s="91" t="str">
        <f t="shared" si="42"/>
        <v/>
      </c>
      <c r="Y183" s="91" t="str">
        <f t="shared" si="43"/>
        <v/>
      </c>
      <c r="Z183" s="91">
        <f t="shared" si="44"/>
        <v>1</v>
      </c>
    </row>
    <row r="184" spans="2:26" x14ac:dyDescent="0.25">
      <c r="B184" s="80"/>
      <c r="C184" s="81"/>
      <c r="D184" s="81"/>
      <c r="E184" s="81"/>
      <c r="F184" s="82"/>
      <c r="G184" s="88"/>
      <c r="H184" s="89"/>
      <c r="I184" s="89"/>
      <c r="J184" s="90"/>
      <c r="K184" s="86" t="str">
        <f t="shared" si="45"/>
        <v/>
      </c>
      <c r="L184" s="87" t="str">
        <f t="shared" si="36"/>
        <v/>
      </c>
      <c r="M184" s="58"/>
      <c r="N184" s="1"/>
      <c r="O184" s="91" t="str">
        <f t="shared" si="46"/>
        <v/>
      </c>
      <c r="P184" s="91" t="str">
        <f t="shared" si="47"/>
        <v/>
      </c>
      <c r="Q184" s="91" t="str">
        <f t="shared" si="48"/>
        <v/>
      </c>
      <c r="R184" s="91" t="str">
        <f t="shared" si="49"/>
        <v/>
      </c>
      <c r="S184" s="91">
        <f t="shared" si="37"/>
        <v>1</v>
      </c>
      <c r="T184" s="91">
        <f t="shared" si="38"/>
        <v>1</v>
      </c>
      <c r="U184" s="91">
        <f t="shared" si="39"/>
        <v>1</v>
      </c>
      <c r="V184" s="91">
        <f t="shared" si="40"/>
        <v>1</v>
      </c>
      <c r="W184" s="91" t="str">
        <f t="shared" si="41"/>
        <v/>
      </c>
      <c r="X184" s="91" t="str">
        <f t="shared" si="42"/>
        <v/>
      </c>
      <c r="Y184" s="91" t="str">
        <f t="shared" si="43"/>
        <v/>
      </c>
      <c r="Z184" s="91">
        <f t="shared" si="44"/>
        <v>1</v>
      </c>
    </row>
    <row r="185" spans="2:26" x14ac:dyDescent="0.25">
      <c r="B185" s="80"/>
      <c r="C185" s="81"/>
      <c r="D185" s="81"/>
      <c r="E185" s="81"/>
      <c r="F185" s="82"/>
      <c r="G185" s="88"/>
      <c r="H185" s="89"/>
      <c r="I185" s="89"/>
      <c r="J185" s="90"/>
      <c r="K185" s="86" t="str">
        <f t="shared" si="45"/>
        <v/>
      </c>
      <c r="L185" s="87" t="str">
        <f t="shared" si="36"/>
        <v/>
      </c>
      <c r="M185" s="58"/>
      <c r="N185" s="1"/>
      <c r="O185" s="91" t="str">
        <f t="shared" si="46"/>
        <v/>
      </c>
      <c r="P185" s="91" t="str">
        <f t="shared" si="47"/>
        <v/>
      </c>
      <c r="Q185" s="91" t="str">
        <f t="shared" si="48"/>
        <v/>
      </c>
      <c r="R185" s="91" t="str">
        <f t="shared" si="49"/>
        <v/>
      </c>
      <c r="S185" s="91">
        <f t="shared" si="37"/>
        <v>1</v>
      </c>
      <c r="T185" s="91">
        <f t="shared" si="38"/>
        <v>1</v>
      </c>
      <c r="U185" s="91">
        <f t="shared" si="39"/>
        <v>1</v>
      </c>
      <c r="V185" s="91">
        <f t="shared" si="40"/>
        <v>1</v>
      </c>
      <c r="W185" s="91" t="str">
        <f t="shared" si="41"/>
        <v/>
      </c>
      <c r="X185" s="91" t="str">
        <f t="shared" si="42"/>
        <v/>
      </c>
      <c r="Y185" s="91" t="str">
        <f t="shared" si="43"/>
        <v/>
      </c>
      <c r="Z185" s="91">
        <f t="shared" si="44"/>
        <v>1</v>
      </c>
    </row>
    <row r="186" spans="2:26" x14ac:dyDescent="0.25">
      <c r="B186" s="80"/>
      <c r="C186" s="81"/>
      <c r="D186" s="81"/>
      <c r="E186" s="81"/>
      <c r="F186" s="82"/>
      <c r="G186" s="88"/>
      <c r="H186" s="89"/>
      <c r="I186" s="89"/>
      <c r="J186" s="90"/>
      <c r="K186" s="86" t="str">
        <f t="shared" si="45"/>
        <v/>
      </c>
      <c r="L186" s="87" t="str">
        <f t="shared" si="36"/>
        <v/>
      </c>
      <c r="M186" s="58"/>
      <c r="N186" s="1"/>
      <c r="O186" s="91" t="str">
        <f t="shared" si="46"/>
        <v/>
      </c>
      <c r="P186" s="91" t="str">
        <f t="shared" si="47"/>
        <v/>
      </c>
      <c r="Q186" s="91" t="str">
        <f t="shared" si="48"/>
        <v/>
      </c>
      <c r="R186" s="91" t="str">
        <f t="shared" si="49"/>
        <v/>
      </c>
      <c r="S186" s="91">
        <f t="shared" si="37"/>
        <v>1</v>
      </c>
      <c r="T186" s="91">
        <f t="shared" si="38"/>
        <v>1</v>
      </c>
      <c r="U186" s="91">
        <f t="shared" si="39"/>
        <v>1</v>
      </c>
      <c r="V186" s="91">
        <f t="shared" si="40"/>
        <v>1</v>
      </c>
      <c r="W186" s="91" t="str">
        <f t="shared" si="41"/>
        <v/>
      </c>
      <c r="X186" s="91" t="str">
        <f t="shared" si="42"/>
        <v/>
      </c>
      <c r="Y186" s="91" t="str">
        <f t="shared" si="43"/>
        <v/>
      </c>
      <c r="Z186" s="91">
        <f t="shared" si="44"/>
        <v>1</v>
      </c>
    </row>
    <row r="187" spans="2:26" x14ac:dyDescent="0.25">
      <c r="B187" s="80"/>
      <c r="C187" s="81"/>
      <c r="D187" s="81"/>
      <c r="E187" s="81"/>
      <c r="F187" s="82"/>
      <c r="G187" s="88"/>
      <c r="H187" s="89"/>
      <c r="I187" s="89"/>
      <c r="J187" s="90"/>
      <c r="K187" s="86" t="str">
        <f t="shared" si="45"/>
        <v/>
      </c>
      <c r="L187" s="87" t="str">
        <f t="shared" si="36"/>
        <v/>
      </c>
      <c r="M187" s="58"/>
      <c r="N187" s="1"/>
      <c r="O187" s="91" t="str">
        <f t="shared" si="46"/>
        <v/>
      </c>
      <c r="P187" s="91" t="str">
        <f t="shared" si="47"/>
        <v/>
      </c>
      <c r="Q187" s="91" t="str">
        <f t="shared" si="48"/>
        <v/>
      </c>
      <c r="R187" s="91" t="str">
        <f t="shared" si="49"/>
        <v/>
      </c>
      <c r="S187" s="91">
        <f t="shared" si="37"/>
        <v>1</v>
      </c>
      <c r="T187" s="91">
        <f t="shared" si="38"/>
        <v>1</v>
      </c>
      <c r="U187" s="91">
        <f t="shared" si="39"/>
        <v>1</v>
      </c>
      <c r="V187" s="91">
        <f t="shared" si="40"/>
        <v>1</v>
      </c>
      <c r="W187" s="91" t="str">
        <f t="shared" si="41"/>
        <v/>
      </c>
      <c r="X187" s="91" t="str">
        <f t="shared" si="42"/>
        <v/>
      </c>
      <c r="Y187" s="91" t="str">
        <f t="shared" si="43"/>
        <v/>
      </c>
      <c r="Z187" s="91">
        <f t="shared" si="44"/>
        <v>1</v>
      </c>
    </row>
    <row r="188" spans="2:26" x14ac:dyDescent="0.25">
      <c r="B188" s="80"/>
      <c r="C188" s="81"/>
      <c r="D188" s="81"/>
      <c r="E188" s="81"/>
      <c r="F188" s="82"/>
      <c r="G188" s="88"/>
      <c r="H188" s="89"/>
      <c r="I188" s="89"/>
      <c r="J188" s="90"/>
      <c r="K188" s="86" t="str">
        <f t="shared" si="45"/>
        <v/>
      </c>
      <c r="L188" s="87" t="str">
        <f t="shared" ref="L188:L251" si="50">IF(Z188&lt;&gt;Z187,Z187,"")</f>
        <v/>
      </c>
      <c r="M188" s="58"/>
      <c r="N188" s="1"/>
      <c r="O188" s="91" t="str">
        <f t="shared" si="46"/>
        <v/>
      </c>
      <c r="P188" s="91" t="str">
        <f t="shared" si="47"/>
        <v/>
      </c>
      <c r="Q188" s="91" t="str">
        <f t="shared" si="48"/>
        <v/>
      </c>
      <c r="R188" s="91" t="str">
        <f t="shared" si="49"/>
        <v/>
      </c>
      <c r="S188" s="91">
        <f t="shared" ref="S188:S251" si="51">IF(O188&lt;&gt;"",O188/100,1)</f>
        <v>1</v>
      </c>
      <c r="T188" s="91">
        <f t="shared" ref="T188:T251" si="52">IF(P188&lt;&gt;"",P188/100,1)</f>
        <v>1</v>
      </c>
      <c r="U188" s="91">
        <f t="shared" ref="U188:U251" si="53">IF(Q188&lt;&gt;"",Q188/100,1)</f>
        <v>1</v>
      </c>
      <c r="V188" s="91">
        <f t="shared" ref="V188:V251" si="54">IF(R188&lt;&gt;"",R188/100,1)</f>
        <v>1</v>
      </c>
      <c r="W188" s="91" t="str">
        <f t="shared" ref="W188:W251" si="55">IF(OR(F188="P",F188="p",F188="M",F188="m",F188="O",F188="o"),"X","")</f>
        <v/>
      </c>
      <c r="X188" s="91" t="str">
        <f t="shared" ref="X188:X251" si="56">IF(W188&lt;&gt;"",S188*T188*U188*V188*100,"")</f>
        <v/>
      </c>
      <c r="Y188" s="91" t="str">
        <f t="shared" ref="Y188:Y251" si="57">IF(OR(F188="P",F188="p",F188="M",F188="m",F188="-",F188="N",F188="n"),"X","")</f>
        <v/>
      </c>
      <c r="Z188" s="91">
        <f t="shared" ref="Z188:Z251" si="58">IF(Y188&lt;&gt;"",Z187+1,Z187)</f>
        <v>1</v>
      </c>
    </row>
    <row r="189" spans="2:26" x14ac:dyDescent="0.25">
      <c r="B189" s="80"/>
      <c r="C189" s="81"/>
      <c r="D189" s="81"/>
      <c r="E189" s="81"/>
      <c r="F189" s="82"/>
      <c r="G189" s="88"/>
      <c r="H189" s="89"/>
      <c r="I189" s="89"/>
      <c r="J189" s="90"/>
      <c r="K189" s="86" t="str">
        <f t="shared" si="45"/>
        <v/>
      </c>
      <c r="L189" s="87" t="str">
        <f t="shared" si="50"/>
        <v/>
      </c>
      <c r="M189" s="58"/>
      <c r="N189" s="1"/>
      <c r="O189" s="91" t="str">
        <f t="shared" si="46"/>
        <v/>
      </c>
      <c r="P189" s="91" t="str">
        <f t="shared" si="47"/>
        <v/>
      </c>
      <c r="Q189" s="91" t="str">
        <f t="shared" si="48"/>
        <v/>
      </c>
      <c r="R189" s="91" t="str">
        <f t="shared" si="49"/>
        <v/>
      </c>
      <c r="S189" s="91">
        <f t="shared" si="51"/>
        <v>1</v>
      </c>
      <c r="T189" s="91">
        <f t="shared" si="52"/>
        <v>1</v>
      </c>
      <c r="U189" s="91">
        <f t="shared" si="53"/>
        <v>1</v>
      </c>
      <c r="V189" s="91">
        <f t="shared" si="54"/>
        <v>1</v>
      </c>
      <c r="W189" s="91" t="str">
        <f t="shared" si="55"/>
        <v/>
      </c>
      <c r="X189" s="91" t="str">
        <f t="shared" si="56"/>
        <v/>
      </c>
      <c r="Y189" s="91" t="str">
        <f t="shared" si="57"/>
        <v/>
      </c>
      <c r="Z189" s="91">
        <f t="shared" si="58"/>
        <v>1</v>
      </c>
    </row>
    <row r="190" spans="2:26" x14ac:dyDescent="0.25">
      <c r="B190" s="80"/>
      <c r="C190" s="81"/>
      <c r="D190" s="81"/>
      <c r="E190" s="81"/>
      <c r="F190" s="82"/>
      <c r="G190" s="88"/>
      <c r="H190" s="89"/>
      <c r="I190" s="89"/>
      <c r="J190" s="90"/>
      <c r="K190" s="86" t="str">
        <f t="shared" si="45"/>
        <v/>
      </c>
      <c r="L190" s="87" t="str">
        <f t="shared" si="50"/>
        <v/>
      </c>
      <c r="M190" s="58"/>
      <c r="N190" s="1"/>
      <c r="O190" s="91" t="str">
        <f t="shared" si="46"/>
        <v/>
      </c>
      <c r="P190" s="91" t="str">
        <f t="shared" si="47"/>
        <v/>
      </c>
      <c r="Q190" s="91" t="str">
        <f t="shared" si="48"/>
        <v/>
      </c>
      <c r="R190" s="91" t="str">
        <f t="shared" si="49"/>
        <v/>
      </c>
      <c r="S190" s="91">
        <f t="shared" si="51"/>
        <v>1</v>
      </c>
      <c r="T190" s="91">
        <f t="shared" si="52"/>
        <v>1</v>
      </c>
      <c r="U190" s="91">
        <f t="shared" si="53"/>
        <v>1</v>
      </c>
      <c r="V190" s="91">
        <f t="shared" si="54"/>
        <v>1</v>
      </c>
      <c r="W190" s="91" t="str">
        <f t="shared" si="55"/>
        <v/>
      </c>
      <c r="X190" s="91" t="str">
        <f t="shared" si="56"/>
        <v/>
      </c>
      <c r="Y190" s="91" t="str">
        <f t="shared" si="57"/>
        <v/>
      </c>
      <c r="Z190" s="91">
        <f t="shared" si="58"/>
        <v>1</v>
      </c>
    </row>
    <row r="191" spans="2:26" x14ac:dyDescent="0.25">
      <c r="B191" s="80"/>
      <c r="C191" s="81"/>
      <c r="D191" s="81"/>
      <c r="E191" s="81"/>
      <c r="F191" s="82"/>
      <c r="G191" s="88"/>
      <c r="H191" s="89"/>
      <c r="I191" s="89"/>
      <c r="J191" s="90"/>
      <c r="K191" s="86" t="str">
        <f t="shared" si="45"/>
        <v/>
      </c>
      <c r="L191" s="87" t="str">
        <f t="shared" si="50"/>
        <v/>
      </c>
      <c r="M191" s="58"/>
      <c r="N191" s="1"/>
      <c r="O191" s="91" t="str">
        <f t="shared" si="46"/>
        <v/>
      </c>
      <c r="P191" s="91" t="str">
        <f t="shared" si="47"/>
        <v/>
      </c>
      <c r="Q191" s="91" t="str">
        <f t="shared" si="48"/>
        <v/>
      </c>
      <c r="R191" s="91" t="str">
        <f t="shared" si="49"/>
        <v/>
      </c>
      <c r="S191" s="91">
        <f t="shared" si="51"/>
        <v>1</v>
      </c>
      <c r="T191" s="91">
        <f t="shared" si="52"/>
        <v>1</v>
      </c>
      <c r="U191" s="91">
        <f t="shared" si="53"/>
        <v>1</v>
      </c>
      <c r="V191" s="91">
        <f t="shared" si="54"/>
        <v>1</v>
      </c>
      <c r="W191" s="91" t="str">
        <f t="shared" si="55"/>
        <v/>
      </c>
      <c r="X191" s="91" t="str">
        <f t="shared" si="56"/>
        <v/>
      </c>
      <c r="Y191" s="91" t="str">
        <f t="shared" si="57"/>
        <v/>
      </c>
      <c r="Z191" s="91">
        <f t="shared" si="58"/>
        <v>1</v>
      </c>
    </row>
    <row r="192" spans="2:26" x14ac:dyDescent="0.25">
      <c r="B192" s="80"/>
      <c r="C192" s="81"/>
      <c r="D192" s="81"/>
      <c r="E192" s="81"/>
      <c r="F192" s="82"/>
      <c r="G192" s="88"/>
      <c r="H192" s="89"/>
      <c r="I192" s="89"/>
      <c r="J192" s="90"/>
      <c r="K192" s="86" t="str">
        <f t="shared" si="45"/>
        <v/>
      </c>
      <c r="L192" s="87" t="str">
        <f t="shared" si="50"/>
        <v/>
      </c>
      <c r="M192" s="58"/>
      <c r="N192" s="1"/>
      <c r="O192" s="91" t="str">
        <f t="shared" si="46"/>
        <v/>
      </c>
      <c r="P192" s="91" t="str">
        <f t="shared" si="47"/>
        <v/>
      </c>
      <c r="Q192" s="91" t="str">
        <f t="shared" si="48"/>
        <v/>
      </c>
      <c r="R192" s="91" t="str">
        <f t="shared" si="49"/>
        <v/>
      </c>
      <c r="S192" s="91">
        <f t="shared" si="51"/>
        <v>1</v>
      </c>
      <c r="T192" s="91">
        <f t="shared" si="52"/>
        <v>1</v>
      </c>
      <c r="U192" s="91">
        <f t="shared" si="53"/>
        <v>1</v>
      </c>
      <c r="V192" s="91">
        <f t="shared" si="54"/>
        <v>1</v>
      </c>
      <c r="W192" s="91" t="str">
        <f t="shared" si="55"/>
        <v/>
      </c>
      <c r="X192" s="91" t="str">
        <f t="shared" si="56"/>
        <v/>
      </c>
      <c r="Y192" s="91" t="str">
        <f t="shared" si="57"/>
        <v/>
      </c>
      <c r="Z192" s="91">
        <f t="shared" si="58"/>
        <v>1</v>
      </c>
    </row>
    <row r="193" spans="2:26" x14ac:dyDescent="0.25">
      <c r="B193" s="80"/>
      <c r="C193" s="81"/>
      <c r="D193" s="81"/>
      <c r="E193" s="81"/>
      <c r="F193" s="82"/>
      <c r="G193" s="88"/>
      <c r="H193" s="89"/>
      <c r="I193" s="89"/>
      <c r="J193" s="90"/>
      <c r="K193" s="86" t="str">
        <f t="shared" si="45"/>
        <v/>
      </c>
      <c r="L193" s="87" t="str">
        <f t="shared" si="50"/>
        <v/>
      </c>
      <c r="M193" s="58"/>
      <c r="N193" s="1"/>
      <c r="O193" s="91" t="str">
        <f t="shared" si="46"/>
        <v/>
      </c>
      <c r="P193" s="91" t="str">
        <f t="shared" si="47"/>
        <v/>
      </c>
      <c r="Q193" s="91" t="str">
        <f t="shared" si="48"/>
        <v/>
      </c>
      <c r="R193" s="91" t="str">
        <f t="shared" si="49"/>
        <v/>
      </c>
      <c r="S193" s="91">
        <f t="shared" si="51"/>
        <v>1</v>
      </c>
      <c r="T193" s="91">
        <f t="shared" si="52"/>
        <v>1</v>
      </c>
      <c r="U193" s="91">
        <f t="shared" si="53"/>
        <v>1</v>
      </c>
      <c r="V193" s="91">
        <f t="shared" si="54"/>
        <v>1</v>
      </c>
      <c r="W193" s="91" t="str">
        <f t="shared" si="55"/>
        <v/>
      </c>
      <c r="X193" s="91" t="str">
        <f t="shared" si="56"/>
        <v/>
      </c>
      <c r="Y193" s="91" t="str">
        <f t="shared" si="57"/>
        <v/>
      </c>
      <c r="Z193" s="91">
        <f t="shared" si="58"/>
        <v>1</v>
      </c>
    </row>
    <row r="194" spans="2:26" x14ac:dyDescent="0.25">
      <c r="B194" s="80"/>
      <c r="C194" s="81"/>
      <c r="D194" s="81"/>
      <c r="E194" s="81"/>
      <c r="F194" s="82"/>
      <c r="G194" s="88"/>
      <c r="H194" s="89"/>
      <c r="I194" s="89"/>
      <c r="J194" s="90"/>
      <c r="K194" s="86" t="str">
        <f t="shared" si="45"/>
        <v/>
      </c>
      <c r="L194" s="87" t="str">
        <f t="shared" si="50"/>
        <v/>
      </c>
      <c r="M194" s="58"/>
      <c r="N194" s="1"/>
      <c r="O194" s="91" t="str">
        <f t="shared" si="46"/>
        <v/>
      </c>
      <c r="P194" s="91" t="str">
        <f t="shared" si="47"/>
        <v/>
      </c>
      <c r="Q194" s="91" t="str">
        <f t="shared" si="48"/>
        <v/>
      </c>
      <c r="R194" s="91" t="str">
        <f t="shared" si="49"/>
        <v/>
      </c>
      <c r="S194" s="91">
        <f t="shared" si="51"/>
        <v>1</v>
      </c>
      <c r="T194" s="91">
        <f t="shared" si="52"/>
        <v>1</v>
      </c>
      <c r="U194" s="91">
        <f t="shared" si="53"/>
        <v>1</v>
      </c>
      <c r="V194" s="91">
        <f t="shared" si="54"/>
        <v>1</v>
      </c>
      <c r="W194" s="91" t="str">
        <f t="shared" si="55"/>
        <v/>
      </c>
      <c r="X194" s="91" t="str">
        <f t="shared" si="56"/>
        <v/>
      </c>
      <c r="Y194" s="91" t="str">
        <f t="shared" si="57"/>
        <v/>
      </c>
      <c r="Z194" s="91">
        <f t="shared" si="58"/>
        <v>1</v>
      </c>
    </row>
    <row r="195" spans="2:26" x14ac:dyDescent="0.25">
      <c r="B195" s="80"/>
      <c r="C195" s="81"/>
      <c r="D195" s="81"/>
      <c r="E195" s="81"/>
      <c r="F195" s="82"/>
      <c r="G195" s="88"/>
      <c r="H195" s="89"/>
      <c r="I195" s="89"/>
      <c r="J195" s="90"/>
      <c r="K195" s="86" t="str">
        <f t="shared" si="45"/>
        <v/>
      </c>
      <c r="L195" s="87" t="str">
        <f t="shared" si="50"/>
        <v/>
      </c>
      <c r="M195" s="58"/>
      <c r="N195" s="1"/>
      <c r="O195" s="91" t="str">
        <f t="shared" si="46"/>
        <v/>
      </c>
      <c r="P195" s="91" t="str">
        <f t="shared" si="47"/>
        <v/>
      </c>
      <c r="Q195" s="91" t="str">
        <f t="shared" si="48"/>
        <v/>
      </c>
      <c r="R195" s="91" t="str">
        <f t="shared" si="49"/>
        <v/>
      </c>
      <c r="S195" s="91">
        <f t="shared" si="51"/>
        <v>1</v>
      </c>
      <c r="T195" s="91">
        <f t="shared" si="52"/>
        <v>1</v>
      </c>
      <c r="U195" s="91">
        <f t="shared" si="53"/>
        <v>1</v>
      </c>
      <c r="V195" s="91">
        <f t="shared" si="54"/>
        <v>1</v>
      </c>
      <c r="W195" s="91" t="str">
        <f t="shared" si="55"/>
        <v/>
      </c>
      <c r="X195" s="91" t="str">
        <f t="shared" si="56"/>
        <v/>
      </c>
      <c r="Y195" s="91" t="str">
        <f t="shared" si="57"/>
        <v/>
      </c>
      <c r="Z195" s="91">
        <f t="shared" si="58"/>
        <v>1</v>
      </c>
    </row>
    <row r="196" spans="2:26" x14ac:dyDescent="0.25">
      <c r="B196" s="80"/>
      <c r="C196" s="81"/>
      <c r="D196" s="81"/>
      <c r="E196" s="81"/>
      <c r="F196" s="82"/>
      <c r="G196" s="88"/>
      <c r="H196" s="89"/>
      <c r="I196" s="89"/>
      <c r="J196" s="90"/>
      <c r="K196" s="86" t="str">
        <f t="shared" si="45"/>
        <v/>
      </c>
      <c r="L196" s="87" t="str">
        <f t="shared" si="50"/>
        <v/>
      </c>
      <c r="M196" s="58"/>
      <c r="N196" s="1"/>
      <c r="O196" s="91" t="str">
        <f t="shared" si="46"/>
        <v/>
      </c>
      <c r="P196" s="91" t="str">
        <f t="shared" si="47"/>
        <v/>
      </c>
      <c r="Q196" s="91" t="str">
        <f t="shared" si="48"/>
        <v/>
      </c>
      <c r="R196" s="91" t="str">
        <f t="shared" si="49"/>
        <v/>
      </c>
      <c r="S196" s="91">
        <f t="shared" si="51"/>
        <v>1</v>
      </c>
      <c r="T196" s="91">
        <f t="shared" si="52"/>
        <v>1</v>
      </c>
      <c r="U196" s="91">
        <f t="shared" si="53"/>
        <v>1</v>
      </c>
      <c r="V196" s="91">
        <f t="shared" si="54"/>
        <v>1</v>
      </c>
      <c r="W196" s="91" t="str">
        <f t="shared" si="55"/>
        <v/>
      </c>
      <c r="X196" s="91" t="str">
        <f t="shared" si="56"/>
        <v/>
      </c>
      <c r="Y196" s="91" t="str">
        <f t="shared" si="57"/>
        <v/>
      </c>
      <c r="Z196" s="91">
        <f t="shared" si="58"/>
        <v>1</v>
      </c>
    </row>
    <row r="197" spans="2:26" x14ac:dyDescent="0.25">
      <c r="B197" s="80"/>
      <c r="C197" s="81"/>
      <c r="D197" s="81"/>
      <c r="E197" s="81"/>
      <c r="F197" s="82"/>
      <c r="G197" s="88"/>
      <c r="H197" s="89"/>
      <c r="I197" s="89"/>
      <c r="J197" s="90"/>
      <c r="K197" s="86" t="str">
        <f t="shared" si="45"/>
        <v/>
      </c>
      <c r="L197" s="87" t="str">
        <f t="shared" si="50"/>
        <v/>
      </c>
      <c r="M197" s="58"/>
      <c r="N197" s="1"/>
      <c r="O197" s="91" t="str">
        <f t="shared" si="46"/>
        <v/>
      </c>
      <c r="P197" s="91" t="str">
        <f t="shared" si="47"/>
        <v/>
      </c>
      <c r="Q197" s="91" t="str">
        <f t="shared" si="48"/>
        <v/>
      </c>
      <c r="R197" s="91" t="str">
        <f t="shared" si="49"/>
        <v/>
      </c>
      <c r="S197" s="91">
        <f t="shared" si="51"/>
        <v>1</v>
      </c>
      <c r="T197" s="91">
        <f t="shared" si="52"/>
        <v>1</v>
      </c>
      <c r="U197" s="91">
        <f t="shared" si="53"/>
        <v>1</v>
      </c>
      <c r="V197" s="91">
        <f t="shared" si="54"/>
        <v>1</v>
      </c>
      <c r="W197" s="91" t="str">
        <f t="shared" si="55"/>
        <v/>
      </c>
      <c r="X197" s="91" t="str">
        <f t="shared" si="56"/>
        <v/>
      </c>
      <c r="Y197" s="91" t="str">
        <f t="shared" si="57"/>
        <v/>
      </c>
      <c r="Z197" s="91">
        <f t="shared" si="58"/>
        <v>1</v>
      </c>
    </row>
    <row r="198" spans="2:26" x14ac:dyDescent="0.25">
      <c r="B198" s="80"/>
      <c r="C198" s="81"/>
      <c r="D198" s="81"/>
      <c r="E198" s="81"/>
      <c r="F198" s="82"/>
      <c r="G198" s="88"/>
      <c r="H198" s="89"/>
      <c r="I198" s="89"/>
      <c r="J198" s="90"/>
      <c r="K198" s="86" t="str">
        <f t="shared" si="45"/>
        <v/>
      </c>
      <c r="L198" s="87" t="str">
        <f t="shared" si="50"/>
        <v/>
      </c>
      <c r="M198" s="58"/>
      <c r="N198" s="1"/>
      <c r="O198" s="91" t="str">
        <f t="shared" si="46"/>
        <v/>
      </c>
      <c r="P198" s="91" t="str">
        <f t="shared" si="47"/>
        <v/>
      </c>
      <c r="Q198" s="91" t="str">
        <f t="shared" si="48"/>
        <v/>
      </c>
      <c r="R198" s="91" t="str">
        <f t="shared" si="49"/>
        <v/>
      </c>
      <c r="S198" s="91">
        <f t="shared" si="51"/>
        <v>1</v>
      </c>
      <c r="T198" s="91">
        <f t="shared" si="52"/>
        <v>1</v>
      </c>
      <c r="U198" s="91">
        <f t="shared" si="53"/>
        <v>1</v>
      </c>
      <c r="V198" s="91">
        <f t="shared" si="54"/>
        <v>1</v>
      </c>
      <c r="W198" s="91" t="str">
        <f t="shared" si="55"/>
        <v/>
      </c>
      <c r="X198" s="91" t="str">
        <f t="shared" si="56"/>
        <v/>
      </c>
      <c r="Y198" s="91" t="str">
        <f t="shared" si="57"/>
        <v/>
      </c>
      <c r="Z198" s="91">
        <f t="shared" si="58"/>
        <v>1</v>
      </c>
    </row>
    <row r="199" spans="2:26" x14ac:dyDescent="0.25">
      <c r="B199" s="80"/>
      <c r="C199" s="81"/>
      <c r="D199" s="81"/>
      <c r="E199" s="81"/>
      <c r="F199" s="82"/>
      <c r="G199" s="88"/>
      <c r="H199" s="89"/>
      <c r="I199" s="89"/>
      <c r="J199" s="90"/>
      <c r="K199" s="86" t="str">
        <f t="shared" si="45"/>
        <v/>
      </c>
      <c r="L199" s="87" t="str">
        <f t="shared" si="50"/>
        <v/>
      </c>
      <c r="M199" s="58"/>
      <c r="N199" s="1"/>
      <c r="O199" s="91" t="str">
        <f t="shared" si="46"/>
        <v/>
      </c>
      <c r="P199" s="91" t="str">
        <f t="shared" si="47"/>
        <v/>
      </c>
      <c r="Q199" s="91" t="str">
        <f t="shared" si="48"/>
        <v/>
      </c>
      <c r="R199" s="91" t="str">
        <f t="shared" si="49"/>
        <v/>
      </c>
      <c r="S199" s="91">
        <f t="shared" si="51"/>
        <v>1</v>
      </c>
      <c r="T199" s="91">
        <f t="shared" si="52"/>
        <v>1</v>
      </c>
      <c r="U199" s="91">
        <f t="shared" si="53"/>
        <v>1</v>
      </c>
      <c r="V199" s="91">
        <f t="shared" si="54"/>
        <v>1</v>
      </c>
      <c r="W199" s="91" t="str">
        <f t="shared" si="55"/>
        <v/>
      </c>
      <c r="X199" s="91" t="str">
        <f t="shared" si="56"/>
        <v/>
      </c>
      <c r="Y199" s="91" t="str">
        <f t="shared" si="57"/>
        <v/>
      </c>
      <c r="Z199" s="91">
        <f t="shared" si="58"/>
        <v>1</v>
      </c>
    </row>
    <row r="200" spans="2:26" x14ac:dyDescent="0.25">
      <c r="B200" s="80"/>
      <c r="C200" s="81"/>
      <c r="D200" s="81"/>
      <c r="E200" s="81"/>
      <c r="F200" s="82"/>
      <c r="G200" s="88"/>
      <c r="H200" s="89"/>
      <c r="I200" s="89"/>
      <c r="J200" s="90"/>
      <c r="K200" s="86" t="str">
        <f t="shared" si="45"/>
        <v/>
      </c>
      <c r="L200" s="87" t="str">
        <f t="shared" si="50"/>
        <v/>
      </c>
      <c r="M200" s="58"/>
      <c r="N200" s="1"/>
      <c r="O200" s="91" t="str">
        <f t="shared" si="46"/>
        <v/>
      </c>
      <c r="P200" s="91" t="str">
        <f t="shared" si="47"/>
        <v/>
      </c>
      <c r="Q200" s="91" t="str">
        <f t="shared" si="48"/>
        <v/>
      </c>
      <c r="R200" s="91" t="str">
        <f t="shared" si="49"/>
        <v/>
      </c>
      <c r="S200" s="91">
        <f t="shared" si="51"/>
        <v>1</v>
      </c>
      <c r="T200" s="91">
        <f t="shared" si="52"/>
        <v>1</v>
      </c>
      <c r="U200" s="91">
        <f t="shared" si="53"/>
        <v>1</v>
      </c>
      <c r="V200" s="91">
        <f t="shared" si="54"/>
        <v>1</v>
      </c>
      <c r="W200" s="91" t="str">
        <f t="shared" si="55"/>
        <v/>
      </c>
      <c r="X200" s="91" t="str">
        <f t="shared" si="56"/>
        <v/>
      </c>
      <c r="Y200" s="91" t="str">
        <f t="shared" si="57"/>
        <v/>
      </c>
      <c r="Z200" s="91">
        <f t="shared" si="58"/>
        <v>1</v>
      </c>
    </row>
    <row r="201" spans="2:26" x14ac:dyDescent="0.25">
      <c r="B201" s="80"/>
      <c r="C201" s="81"/>
      <c r="D201" s="81"/>
      <c r="E201" s="81"/>
      <c r="F201" s="82"/>
      <c r="G201" s="88"/>
      <c r="H201" s="89"/>
      <c r="I201" s="89"/>
      <c r="J201" s="90"/>
      <c r="K201" s="86" t="str">
        <f t="shared" si="45"/>
        <v/>
      </c>
      <c r="L201" s="87" t="str">
        <f t="shared" si="50"/>
        <v/>
      </c>
      <c r="M201" s="58"/>
      <c r="N201" s="1"/>
      <c r="O201" s="91" t="str">
        <f t="shared" si="46"/>
        <v/>
      </c>
      <c r="P201" s="91" t="str">
        <f t="shared" si="47"/>
        <v/>
      </c>
      <c r="Q201" s="91" t="str">
        <f t="shared" si="48"/>
        <v/>
      </c>
      <c r="R201" s="91" t="str">
        <f t="shared" si="49"/>
        <v/>
      </c>
      <c r="S201" s="91">
        <f t="shared" si="51"/>
        <v>1</v>
      </c>
      <c r="T201" s="91">
        <f t="shared" si="52"/>
        <v>1</v>
      </c>
      <c r="U201" s="91">
        <f t="shared" si="53"/>
        <v>1</v>
      </c>
      <c r="V201" s="91">
        <f t="shared" si="54"/>
        <v>1</v>
      </c>
      <c r="W201" s="91" t="str">
        <f t="shared" si="55"/>
        <v/>
      </c>
      <c r="X201" s="91" t="str">
        <f t="shared" si="56"/>
        <v/>
      </c>
      <c r="Y201" s="91" t="str">
        <f t="shared" si="57"/>
        <v/>
      </c>
      <c r="Z201" s="91">
        <f t="shared" si="58"/>
        <v>1</v>
      </c>
    </row>
    <row r="202" spans="2:26" x14ac:dyDescent="0.25">
      <c r="B202" s="80"/>
      <c r="C202" s="81"/>
      <c r="D202" s="81"/>
      <c r="E202" s="81"/>
      <c r="F202" s="82"/>
      <c r="G202" s="88"/>
      <c r="H202" s="89"/>
      <c r="I202" s="89"/>
      <c r="J202" s="90"/>
      <c r="K202" s="86" t="str">
        <f t="shared" si="45"/>
        <v/>
      </c>
      <c r="L202" s="87" t="str">
        <f t="shared" si="50"/>
        <v/>
      </c>
      <c r="M202" s="58"/>
      <c r="N202" s="1"/>
      <c r="O202" s="91" t="str">
        <f t="shared" si="46"/>
        <v/>
      </c>
      <c r="P202" s="91" t="str">
        <f t="shared" si="47"/>
        <v/>
      </c>
      <c r="Q202" s="91" t="str">
        <f t="shared" si="48"/>
        <v/>
      </c>
      <c r="R202" s="91" t="str">
        <f t="shared" si="49"/>
        <v/>
      </c>
      <c r="S202" s="91">
        <f t="shared" si="51"/>
        <v>1</v>
      </c>
      <c r="T202" s="91">
        <f t="shared" si="52"/>
        <v>1</v>
      </c>
      <c r="U202" s="91">
        <f t="shared" si="53"/>
        <v>1</v>
      </c>
      <c r="V202" s="91">
        <f t="shared" si="54"/>
        <v>1</v>
      </c>
      <c r="W202" s="91" t="str">
        <f t="shared" si="55"/>
        <v/>
      </c>
      <c r="X202" s="91" t="str">
        <f t="shared" si="56"/>
        <v/>
      </c>
      <c r="Y202" s="91" t="str">
        <f t="shared" si="57"/>
        <v/>
      </c>
      <c r="Z202" s="91">
        <f t="shared" si="58"/>
        <v>1</v>
      </c>
    </row>
    <row r="203" spans="2:26" x14ac:dyDescent="0.25">
      <c r="B203" s="80"/>
      <c r="C203" s="81"/>
      <c r="D203" s="81"/>
      <c r="E203" s="81"/>
      <c r="F203" s="82"/>
      <c r="G203" s="88"/>
      <c r="H203" s="89"/>
      <c r="I203" s="89"/>
      <c r="J203" s="90"/>
      <c r="K203" s="86" t="str">
        <f t="shared" si="45"/>
        <v/>
      </c>
      <c r="L203" s="87" t="str">
        <f t="shared" si="50"/>
        <v/>
      </c>
      <c r="M203" s="58"/>
      <c r="N203" s="1"/>
      <c r="O203" s="91" t="str">
        <f t="shared" si="46"/>
        <v/>
      </c>
      <c r="P203" s="91" t="str">
        <f t="shared" si="47"/>
        <v/>
      </c>
      <c r="Q203" s="91" t="str">
        <f t="shared" si="48"/>
        <v/>
      </c>
      <c r="R203" s="91" t="str">
        <f t="shared" si="49"/>
        <v/>
      </c>
      <c r="S203" s="91">
        <f t="shared" si="51"/>
        <v>1</v>
      </c>
      <c r="T203" s="91">
        <f t="shared" si="52"/>
        <v>1</v>
      </c>
      <c r="U203" s="91">
        <f t="shared" si="53"/>
        <v>1</v>
      </c>
      <c r="V203" s="91">
        <f t="shared" si="54"/>
        <v>1</v>
      </c>
      <c r="W203" s="91" t="str">
        <f t="shared" si="55"/>
        <v/>
      </c>
      <c r="X203" s="91" t="str">
        <f t="shared" si="56"/>
        <v/>
      </c>
      <c r="Y203" s="91" t="str">
        <f t="shared" si="57"/>
        <v/>
      </c>
      <c r="Z203" s="91">
        <f t="shared" si="58"/>
        <v>1</v>
      </c>
    </row>
    <row r="204" spans="2:26" x14ac:dyDescent="0.25">
      <c r="B204" s="80"/>
      <c r="C204" s="81"/>
      <c r="D204" s="81"/>
      <c r="E204" s="81"/>
      <c r="F204" s="82"/>
      <c r="G204" s="88"/>
      <c r="H204" s="89"/>
      <c r="I204" s="89"/>
      <c r="J204" s="90"/>
      <c r="K204" s="86" t="str">
        <f t="shared" si="45"/>
        <v/>
      </c>
      <c r="L204" s="87" t="str">
        <f t="shared" si="50"/>
        <v/>
      </c>
      <c r="M204" s="58"/>
      <c r="N204" s="1"/>
      <c r="O204" s="91" t="str">
        <f t="shared" si="46"/>
        <v/>
      </c>
      <c r="P204" s="91" t="str">
        <f t="shared" si="47"/>
        <v/>
      </c>
      <c r="Q204" s="91" t="str">
        <f t="shared" si="48"/>
        <v/>
      </c>
      <c r="R204" s="91" t="str">
        <f t="shared" si="49"/>
        <v/>
      </c>
      <c r="S204" s="91">
        <f t="shared" si="51"/>
        <v>1</v>
      </c>
      <c r="T204" s="91">
        <f t="shared" si="52"/>
        <v>1</v>
      </c>
      <c r="U204" s="91">
        <f t="shared" si="53"/>
        <v>1</v>
      </c>
      <c r="V204" s="91">
        <f t="shared" si="54"/>
        <v>1</v>
      </c>
      <c r="W204" s="91" t="str">
        <f t="shared" si="55"/>
        <v/>
      </c>
      <c r="X204" s="91" t="str">
        <f t="shared" si="56"/>
        <v/>
      </c>
      <c r="Y204" s="91" t="str">
        <f t="shared" si="57"/>
        <v/>
      </c>
      <c r="Z204" s="91">
        <f t="shared" si="58"/>
        <v>1</v>
      </c>
    </row>
    <row r="205" spans="2:26" x14ac:dyDescent="0.25">
      <c r="B205" s="80"/>
      <c r="C205" s="81"/>
      <c r="D205" s="81"/>
      <c r="E205" s="81"/>
      <c r="F205" s="82"/>
      <c r="G205" s="88"/>
      <c r="H205" s="89"/>
      <c r="I205" s="89"/>
      <c r="J205" s="90"/>
      <c r="K205" s="86" t="str">
        <f t="shared" si="45"/>
        <v/>
      </c>
      <c r="L205" s="87" t="str">
        <f t="shared" si="50"/>
        <v/>
      </c>
      <c r="M205" s="58"/>
      <c r="N205" s="1"/>
      <c r="O205" s="91" t="str">
        <f t="shared" si="46"/>
        <v/>
      </c>
      <c r="P205" s="91" t="str">
        <f t="shared" si="47"/>
        <v/>
      </c>
      <c r="Q205" s="91" t="str">
        <f t="shared" si="48"/>
        <v/>
      </c>
      <c r="R205" s="91" t="str">
        <f t="shared" si="49"/>
        <v/>
      </c>
      <c r="S205" s="91">
        <f t="shared" si="51"/>
        <v>1</v>
      </c>
      <c r="T205" s="91">
        <f t="shared" si="52"/>
        <v>1</v>
      </c>
      <c r="U205" s="91">
        <f t="shared" si="53"/>
        <v>1</v>
      </c>
      <c r="V205" s="91">
        <f t="shared" si="54"/>
        <v>1</v>
      </c>
      <c r="W205" s="91" t="str">
        <f t="shared" si="55"/>
        <v/>
      </c>
      <c r="X205" s="91" t="str">
        <f t="shared" si="56"/>
        <v/>
      </c>
      <c r="Y205" s="91" t="str">
        <f t="shared" si="57"/>
        <v/>
      </c>
      <c r="Z205" s="91">
        <f t="shared" si="58"/>
        <v>1</v>
      </c>
    </row>
    <row r="206" spans="2:26" x14ac:dyDescent="0.25">
      <c r="B206" s="80"/>
      <c r="C206" s="81"/>
      <c r="D206" s="81"/>
      <c r="E206" s="81"/>
      <c r="F206" s="82"/>
      <c r="G206" s="88"/>
      <c r="H206" s="89"/>
      <c r="I206" s="89"/>
      <c r="J206" s="90"/>
      <c r="K206" s="86" t="str">
        <f t="shared" si="45"/>
        <v/>
      </c>
      <c r="L206" s="87" t="str">
        <f t="shared" si="50"/>
        <v/>
      </c>
      <c r="M206" s="58"/>
      <c r="N206" s="1"/>
      <c r="O206" s="91" t="str">
        <f t="shared" si="46"/>
        <v/>
      </c>
      <c r="P206" s="91" t="str">
        <f t="shared" si="47"/>
        <v/>
      </c>
      <c r="Q206" s="91" t="str">
        <f t="shared" si="48"/>
        <v/>
      </c>
      <c r="R206" s="91" t="str">
        <f t="shared" si="49"/>
        <v/>
      </c>
      <c r="S206" s="91">
        <f t="shared" si="51"/>
        <v>1</v>
      </c>
      <c r="T206" s="91">
        <f t="shared" si="52"/>
        <v>1</v>
      </c>
      <c r="U206" s="91">
        <f t="shared" si="53"/>
        <v>1</v>
      </c>
      <c r="V206" s="91">
        <f t="shared" si="54"/>
        <v>1</v>
      </c>
      <c r="W206" s="91" t="str">
        <f t="shared" si="55"/>
        <v/>
      </c>
      <c r="X206" s="91" t="str">
        <f t="shared" si="56"/>
        <v/>
      </c>
      <c r="Y206" s="91" t="str">
        <f t="shared" si="57"/>
        <v/>
      </c>
      <c r="Z206" s="91">
        <f t="shared" si="58"/>
        <v>1</v>
      </c>
    </row>
    <row r="207" spans="2:26" x14ac:dyDescent="0.25">
      <c r="B207" s="80"/>
      <c r="C207" s="81"/>
      <c r="D207" s="81"/>
      <c r="E207" s="81"/>
      <c r="F207" s="82"/>
      <c r="G207" s="88"/>
      <c r="H207" s="89"/>
      <c r="I207" s="89"/>
      <c r="J207" s="90"/>
      <c r="K207" s="86" t="str">
        <f t="shared" si="45"/>
        <v/>
      </c>
      <c r="L207" s="87" t="str">
        <f t="shared" si="50"/>
        <v/>
      </c>
      <c r="M207" s="58"/>
      <c r="N207" s="1"/>
      <c r="O207" s="91" t="str">
        <f t="shared" si="46"/>
        <v/>
      </c>
      <c r="P207" s="91" t="str">
        <f t="shared" si="47"/>
        <v/>
      </c>
      <c r="Q207" s="91" t="str">
        <f t="shared" si="48"/>
        <v/>
      </c>
      <c r="R207" s="91" t="str">
        <f t="shared" si="49"/>
        <v/>
      </c>
      <c r="S207" s="91">
        <f t="shared" si="51"/>
        <v>1</v>
      </c>
      <c r="T207" s="91">
        <f t="shared" si="52"/>
        <v>1</v>
      </c>
      <c r="U207" s="91">
        <f t="shared" si="53"/>
        <v>1</v>
      </c>
      <c r="V207" s="91">
        <f t="shared" si="54"/>
        <v>1</v>
      </c>
      <c r="W207" s="91" t="str">
        <f t="shared" si="55"/>
        <v/>
      </c>
      <c r="X207" s="91" t="str">
        <f t="shared" si="56"/>
        <v/>
      </c>
      <c r="Y207" s="91" t="str">
        <f t="shared" si="57"/>
        <v/>
      </c>
      <c r="Z207" s="91">
        <f t="shared" si="58"/>
        <v>1</v>
      </c>
    </row>
    <row r="208" spans="2:26" x14ac:dyDescent="0.25">
      <c r="B208" s="80"/>
      <c r="C208" s="81"/>
      <c r="D208" s="81"/>
      <c r="E208" s="81"/>
      <c r="F208" s="82"/>
      <c r="G208" s="88"/>
      <c r="H208" s="89"/>
      <c r="I208" s="89"/>
      <c r="J208" s="90"/>
      <c r="K208" s="86" t="str">
        <f t="shared" si="45"/>
        <v/>
      </c>
      <c r="L208" s="87" t="str">
        <f t="shared" si="50"/>
        <v/>
      </c>
      <c r="M208" s="58"/>
      <c r="N208" s="1"/>
      <c r="O208" s="91" t="str">
        <f t="shared" si="46"/>
        <v/>
      </c>
      <c r="P208" s="91" t="str">
        <f t="shared" si="47"/>
        <v/>
      </c>
      <c r="Q208" s="91" t="str">
        <f t="shared" si="48"/>
        <v/>
      </c>
      <c r="R208" s="91" t="str">
        <f t="shared" si="49"/>
        <v/>
      </c>
      <c r="S208" s="91">
        <f t="shared" si="51"/>
        <v>1</v>
      </c>
      <c r="T208" s="91">
        <f t="shared" si="52"/>
        <v>1</v>
      </c>
      <c r="U208" s="91">
        <f t="shared" si="53"/>
        <v>1</v>
      </c>
      <c r="V208" s="91">
        <f t="shared" si="54"/>
        <v>1</v>
      </c>
      <c r="W208" s="91" t="str">
        <f t="shared" si="55"/>
        <v/>
      </c>
      <c r="X208" s="91" t="str">
        <f t="shared" si="56"/>
        <v/>
      </c>
      <c r="Y208" s="91" t="str">
        <f t="shared" si="57"/>
        <v/>
      </c>
      <c r="Z208" s="91">
        <f t="shared" si="58"/>
        <v>1</v>
      </c>
    </row>
    <row r="209" spans="2:26" x14ac:dyDescent="0.25">
      <c r="B209" s="80"/>
      <c r="C209" s="81"/>
      <c r="D209" s="81"/>
      <c r="E209" s="81"/>
      <c r="F209" s="82"/>
      <c r="G209" s="88"/>
      <c r="H209" s="89"/>
      <c r="I209" s="89"/>
      <c r="J209" s="90"/>
      <c r="K209" s="86" t="str">
        <f t="shared" si="45"/>
        <v/>
      </c>
      <c r="L209" s="87" t="str">
        <f t="shared" si="50"/>
        <v/>
      </c>
      <c r="M209" s="58"/>
      <c r="N209" s="1"/>
      <c r="O209" s="91" t="str">
        <f t="shared" si="46"/>
        <v/>
      </c>
      <c r="P209" s="91" t="str">
        <f t="shared" si="47"/>
        <v/>
      </c>
      <c r="Q209" s="91" t="str">
        <f t="shared" si="48"/>
        <v/>
      </c>
      <c r="R209" s="91" t="str">
        <f t="shared" si="49"/>
        <v/>
      </c>
      <c r="S209" s="91">
        <f t="shared" si="51"/>
        <v>1</v>
      </c>
      <c r="T209" s="91">
        <f t="shared" si="52"/>
        <v>1</v>
      </c>
      <c r="U209" s="91">
        <f t="shared" si="53"/>
        <v>1</v>
      </c>
      <c r="V209" s="91">
        <f t="shared" si="54"/>
        <v>1</v>
      </c>
      <c r="W209" s="91" t="str">
        <f t="shared" si="55"/>
        <v/>
      </c>
      <c r="X209" s="91" t="str">
        <f t="shared" si="56"/>
        <v/>
      </c>
      <c r="Y209" s="91" t="str">
        <f t="shared" si="57"/>
        <v/>
      </c>
      <c r="Z209" s="91">
        <f t="shared" si="58"/>
        <v>1</v>
      </c>
    </row>
    <row r="210" spans="2:26" x14ac:dyDescent="0.25">
      <c r="B210" s="80"/>
      <c r="C210" s="81"/>
      <c r="D210" s="81"/>
      <c r="E210" s="81"/>
      <c r="F210" s="82"/>
      <c r="G210" s="88"/>
      <c r="H210" s="89"/>
      <c r="I210" s="89"/>
      <c r="J210" s="90"/>
      <c r="K210" s="86" t="str">
        <f t="shared" ref="K210:K260" si="59">IF(Y210="","",IF(OR(F210="N",F210="n"),-S210*T210*U210*V210*100,S210*T210*U210*V210*100))</f>
        <v/>
      </c>
      <c r="L210" s="87" t="str">
        <f t="shared" si="50"/>
        <v/>
      </c>
      <c r="M210" s="58"/>
      <c r="N210" s="1"/>
      <c r="O210" s="91" t="str">
        <f t="shared" ref="O210:O260" si="60">IF(G210&lt;&gt;"",G210,IF(O209&lt;&gt;"",O209,""))</f>
        <v/>
      </c>
      <c r="P210" s="91" t="str">
        <f t="shared" ref="P210:P260" si="61">IF(G210&lt;&gt;"","",IF(H210&lt;&gt;"",H210,IF(P209&lt;&gt;"",P209,"")))</f>
        <v/>
      </c>
      <c r="Q210" s="91" t="str">
        <f t="shared" ref="Q210:Q260" si="62">IF(OR(G210&lt;&gt;"",H210&lt;&gt;""),"",IF(I210&lt;&gt;"",I210,IF(Q209&lt;&gt;"",Q209,"")))</f>
        <v/>
      </c>
      <c r="R210" s="91" t="str">
        <f t="shared" ref="R210:R260" si="63">IF(OR(G210&lt;&gt;"",H210&lt;&gt;"",I210&lt;&gt;""),"",IF(J210&lt;&gt;"",J210,IF(R209&lt;&gt;"",R209,"")))</f>
        <v/>
      </c>
      <c r="S210" s="91">
        <f t="shared" si="51"/>
        <v>1</v>
      </c>
      <c r="T210" s="91">
        <f t="shared" si="52"/>
        <v>1</v>
      </c>
      <c r="U210" s="91">
        <f t="shared" si="53"/>
        <v>1</v>
      </c>
      <c r="V210" s="91">
        <f t="shared" si="54"/>
        <v>1</v>
      </c>
      <c r="W210" s="91" t="str">
        <f t="shared" si="55"/>
        <v/>
      </c>
      <c r="X210" s="91" t="str">
        <f t="shared" si="56"/>
        <v/>
      </c>
      <c r="Y210" s="91" t="str">
        <f t="shared" si="57"/>
        <v/>
      </c>
      <c r="Z210" s="91">
        <f t="shared" si="58"/>
        <v>1</v>
      </c>
    </row>
    <row r="211" spans="2:26" x14ac:dyDescent="0.25">
      <c r="B211" s="80"/>
      <c r="C211" s="81"/>
      <c r="D211" s="81"/>
      <c r="E211" s="81"/>
      <c r="F211" s="82"/>
      <c r="G211" s="88"/>
      <c r="H211" s="89"/>
      <c r="I211" s="89"/>
      <c r="J211" s="90"/>
      <c r="K211" s="86" t="str">
        <f t="shared" si="59"/>
        <v/>
      </c>
      <c r="L211" s="87" t="str">
        <f t="shared" si="50"/>
        <v/>
      </c>
      <c r="M211" s="58"/>
      <c r="N211" s="1"/>
      <c r="O211" s="91" t="str">
        <f t="shared" si="60"/>
        <v/>
      </c>
      <c r="P211" s="91" t="str">
        <f t="shared" si="61"/>
        <v/>
      </c>
      <c r="Q211" s="91" t="str">
        <f t="shared" si="62"/>
        <v/>
      </c>
      <c r="R211" s="91" t="str">
        <f t="shared" si="63"/>
        <v/>
      </c>
      <c r="S211" s="91">
        <f t="shared" si="51"/>
        <v>1</v>
      </c>
      <c r="T211" s="91">
        <f t="shared" si="52"/>
        <v>1</v>
      </c>
      <c r="U211" s="91">
        <f t="shared" si="53"/>
        <v>1</v>
      </c>
      <c r="V211" s="91">
        <f t="shared" si="54"/>
        <v>1</v>
      </c>
      <c r="W211" s="91" t="str">
        <f t="shared" si="55"/>
        <v/>
      </c>
      <c r="X211" s="91" t="str">
        <f t="shared" si="56"/>
        <v/>
      </c>
      <c r="Y211" s="91" t="str">
        <f t="shared" si="57"/>
        <v/>
      </c>
      <c r="Z211" s="91">
        <f t="shared" si="58"/>
        <v>1</v>
      </c>
    </row>
    <row r="212" spans="2:26" x14ac:dyDescent="0.25">
      <c r="B212" s="80"/>
      <c r="C212" s="81"/>
      <c r="D212" s="81"/>
      <c r="E212" s="81"/>
      <c r="F212" s="82"/>
      <c r="G212" s="88"/>
      <c r="H212" s="89"/>
      <c r="I212" s="89"/>
      <c r="J212" s="90"/>
      <c r="K212" s="86" t="str">
        <f t="shared" si="59"/>
        <v/>
      </c>
      <c r="L212" s="87" t="str">
        <f t="shared" si="50"/>
        <v/>
      </c>
      <c r="M212" s="58"/>
      <c r="N212" s="1"/>
      <c r="O212" s="91" t="str">
        <f t="shared" si="60"/>
        <v/>
      </c>
      <c r="P212" s="91" t="str">
        <f t="shared" si="61"/>
        <v/>
      </c>
      <c r="Q212" s="91" t="str">
        <f t="shared" si="62"/>
        <v/>
      </c>
      <c r="R212" s="91" t="str">
        <f t="shared" si="63"/>
        <v/>
      </c>
      <c r="S212" s="91">
        <f t="shared" si="51"/>
        <v>1</v>
      </c>
      <c r="T212" s="91">
        <f t="shared" si="52"/>
        <v>1</v>
      </c>
      <c r="U212" s="91">
        <f t="shared" si="53"/>
        <v>1</v>
      </c>
      <c r="V212" s="91">
        <f t="shared" si="54"/>
        <v>1</v>
      </c>
      <c r="W212" s="91" t="str">
        <f t="shared" si="55"/>
        <v/>
      </c>
      <c r="X212" s="91" t="str">
        <f t="shared" si="56"/>
        <v/>
      </c>
      <c r="Y212" s="91" t="str">
        <f t="shared" si="57"/>
        <v/>
      </c>
      <c r="Z212" s="91">
        <f t="shared" si="58"/>
        <v>1</v>
      </c>
    </row>
    <row r="213" spans="2:26" x14ac:dyDescent="0.25">
      <c r="B213" s="80"/>
      <c r="C213" s="81"/>
      <c r="D213" s="81"/>
      <c r="E213" s="81"/>
      <c r="F213" s="82"/>
      <c r="G213" s="88"/>
      <c r="H213" s="89"/>
      <c r="I213" s="89"/>
      <c r="J213" s="90"/>
      <c r="K213" s="86" t="str">
        <f t="shared" si="59"/>
        <v/>
      </c>
      <c r="L213" s="87" t="str">
        <f t="shared" si="50"/>
        <v/>
      </c>
      <c r="M213" s="58"/>
      <c r="N213" s="1"/>
      <c r="O213" s="91" t="str">
        <f t="shared" si="60"/>
        <v/>
      </c>
      <c r="P213" s="91" t="str">
        <f t="shared" si="61"/>
        <v/>
      </c>
      <c r="Q213" s="91" t="str">
        <f t="shared" si="62"/>
        <v/>
      </c>
      <c r="R213" s="91" t="str">
        <f t="shared" si="63"/>
        <v/>
      </c>
      <c r="S213" s="91">
        <f t="shared" si="51"/>
        <v>1</v>
      </c>
      <c r="T213" s="91">
        <f t="shared" si="52"/>
        <v>1</v>
      </c>
      <c r="U213" s="91">
        <f t="shared" si="53"/>
        <v>1</v>
      </c>
      <c r="V213" s="91">
        <f t="shared" si="54"/>
        <v>1</v>
      </c>
      <c r="W213" s="91" t="str">
        <f t="shared" si="55"/>
        <v/>
      </c>
      <c r="X213" s="91" t="str">
        <f t="shared" si="56"/>
        <v/>
      </c>
      <c r="Y213" s="91" t="str">
        <f t="shared" si="57"/>
        <v/>
      </c>
      <c r="Z213" s="91">
        <f t="shared" si="58"/>
        <v>1</v>
      </c>
    </row>
    <row r="214" spans="2:26" x14ac:dyDescent="0.25">
      <c r="B214" s="80"/>
      <c r="C214" s="81"/>
      <c r="D214" s="81"/>
      <c r="E214" s="81"/>
      <c r="F214" s="82"/>
      <c r="G214" s="88"/>
      <c r="H214" s="89"/>
      <c r="I214" s="89"/>
      <c r="J214" s="90"/>
      <c r="K214" s="86" t="str">
        <f t="shared" si="59"/>
        <v/>
      </c>
      <c r="L214" s="87" t="str">
        <f t="shared" si="50"/>
        <v/>
      </c>
      <c r="M214" s="58"/>
      <c r="N214" s="1"/>
      <c r="O214" s="91" t="str">
        <f t="shared" si="60"/>
        <v/>
      </c>
      <c r="P214" s="91" t="str">
        <f t="shared" si="61"/>
        <v/>
      </c>
      <c r="Q214" s="91" t="str">
        <f t="shared" si="62"/>
        <v/>
      </c>
      <c r="R214" s="91" t="str">
        <f t="shared" si="63"/>
        <v/>
      </c>
      <c r="S214" s="91">
        <f t="shared" si="51"/>
        <v>1</v>
      </c>
      <c r="T214" s="91">
        <f t="shared" si="52"/>
        <v>1</v>
      </c>
      <c r="U214" s="91">
        <f t="shared" si="53"/>
        <v>1</v>
      </c>
      <c r="V214" s="91">
        <f t="shared" si="54"/>
        <v>1</v>
      </c>
      <c r="W214" s="91" t="str">
        <f t="shared" si="55"/>
        <v/>
      </c>
      <c r="X214" s="91" t="str">
        <f t="shared" si="56"/>
        <v/>
      </c>
      <c r="Y214" s="91" t="str">
        <f t="shared" si="57"/>
        <v/>
      </c>
      <c r="Z214" s="91">
        <f t="shared" si="58"/>
        <v>1</v>
      </c>
    </row>
    <row r="215" spans="2:26" x14ac:dyDescent="0.25">
      <c r="B215" s="80"/>
      <c r="C215" s="81"/>
      <c r="D215" s="81"/>
      <c r="E215" s="81"/>
      <c r="F215" s="82"/>
      <c r="G215" s="88"/>
      <c r="H215" s="89"/>
      <c r="I215" s="89"/>
      <c r="J215" s="90"/>
      <c r="K215" s="86" t="str">
        <f t="shared" si="59"/>
        <v/>
      </c>
      <c r="L215" s="87" t="str">
        <f t="shared" si="50"/>
        <v/>
      </c>
      <c r="M215" s="58"/>
      <c r="N215" s="1"/>
      <c r="O215" s="91" t="str">
        <f t="shared" si="60"/>
        <v/>
      </c>
      <c r="P215" s="91" t="str">
        <f t="shared" si="61"/>
        <v/>
      </c>
      <c r="Q215" s="91" t="str">
        <f t="shared" si="62"/>
        <v/>
      </c>
      <c r="R215" s="91" t="str">
        <f t="shared" si="63"/>
        <v/>
      </c>
      <c r="S215" s="91">
        <f t="shared" si="51"/>
        <v>1</v>
      </c>
      <c r="T215" s="91">
        <f t="shared" si="52"/>
        <v>1</v>
      </c>
      <c r="U215" s="91">
        <f t="shared" si="53"/>
        <v>1</v>
      </c>
      <c r="V215" s="91">
        <f t="shared" si="54"/>
        <v>1</v>
      </c>
      <c r="W215" s="91" t="str">
        <f t="shared" si="55"/>
        <v/>
      </c>
      <c r="X215" s="91" t="str">
        <f t="shared" si="56"/>
        <v/>
      </c>
      <c r="Y215" s="91" t="str">
        <f t="shared" si="57"/>
        <v/>
      </c>
      <c r="Z215" s="91">
        <f t="shared" si="58"/>
        <v>1</v>
      </c>
    </row>
    <row r="216" spans="2:26" x14ac:dyDescent="0.25">
      <c r="B216" s="80"/>
      <c r="C216" s="81"/>
      <c r="D216" s="81"/>
      <c r="E216" s="81"/>
      <c r="F216" s="82"/>
      <c r="G216" s="88"/>
      <c r="H216" s="89"/>
      <c r="I216" s="89"/>
      <c r="J216" s="90"/>
      <c r="K216" s="86" t="str">
        <f t="shared" si="59"/>
        <v/>
      </c>
      <c r="L216" s="87" t="str">
        <f t="shared" si="50"/>
        <v/>
      </c>
      <c r="M216" s="58"/>
      <c r="N216" s="1"/>
      <c r="O216" s="91" t="str">
        <f t="shared" si="60"/>
        <v/>
      </c>
      <c r="P216" s="91" t="str">
        <f t="shared" si="61"/>
        <v/>
      </c>
      <c r="Q216" s="91" t="str">
        <f t="shared" si="62"/>
        <v/>
      </c>
      <c r="R216" s="91" t="str">
        <f t="shared" si="63"/>
        <v/>
      </c>
      <c r="S216" s="91">
        <f t="shared" si="51"/>
        <v>1</v>
      </c>
      <c r="T216" s="91">
        <f t="shared" si="52"/>
        <v>1</v>
      </c>
      <c r="U216" s="91">
        <f t="shared" si="53"/>
        <v>1</v>
      </c>
      <c r="V216" s="91">
        <f t="shared" si="54"/>
        <v>1</v>
      </c>
      <c r="W216" s="91" t="str">
        <f t="shared" si="55"/>
        <v/>
      </c>
      <c r="X216" s="91" t="str">
        <f t="shared" si="56"/>
        <v/>
      </c>
      <c r="Y216" s="91" t="str">
        <f t="shared" si="57"/>
        <v/>
      </c>
      <c r="Z216" s="91">
        <f t="shared" si="58"/>
        <v>1</v>
      </c>
    </row>
    <row r="217" spans="2:26" x14ac:dyDescent="0.25">
      <c r="B217" s="80"/>
      <c r="C217" s="81"/>
      <c r="D217" s="81"/>
      <c r="E217" s="81"/>
      <c r="F217" s="82"/>
      <c r="G217" s="88"/>
      <c r="H217" s="89"/>
      <c r="I217" s="89"/>
      <c r="J217" s="90"/>
      <c r="K217" s="86" t="str">
        <f t="shared" si="59"/>
        <v/>
      </c>
      <c r="L217" s="87" t="str">
        <f t="shared" si="50"/>
        <v/>
      </c>
      <c r="M217" s="58"/>
      <c r="N217" s="1"/>
      <c r="O217" s="91" t="str">
        <f t="shared" si="60"/>
        <v/>
      </c>
      <c r="P217" s="91" t="str">
        <f t="shared" si="61"/>
        <v/>
      </c>
      <c r="Q217" s="91" t="str">
        <f t="shared" si="62"/>
        <v/>
      </c>
      <c r="R217" s="91" t="str">
        <f t="shared" si="63"/>
        <v/>
      </c>
      <c r="S217" s="91">
        <f t="shared" si="51"/>
        <v>1</v>
      </c>
      <c r="T217" s="91">
        <f t="shared" si="52"/>
        <v>1</v>
      </c>
      <c r="U217" s="91">
        <f t="shared" si="53"/>
        <v>1</v>
      </c>
      <c r="V217" s="91">
        <f t="shared" si="54"/>
        <v>1</v>
      </c>
      <c r="W217" s="91" t="str">
        <f t="shared" si="55"/>
        <v/>
      </c>
      <c r="X217" s="91" t="str">
        <f t="shared" si="56"/>
        <v/>
      </c>
      <c r="Y217" s="91" t="str">
        <f t="shared" si="57"/>
        <v/>
      </c>
      <c r="Z217" s="91">
        <f t="shared" si="58"/>
        <v>1</v>
      </c>
    </row>
    <row r="218" spans="2:26" x14ac:dyDescent="0.25">
      <c r="B218" s="80"/>
      <c r="C218" s="81"/>
      <c r="D218" s="81"/>
      <c r="E218" s="81"/>
      <c r="F218" s="82"/>
      <c r="G218" s="88"/>
      <c r="H218" s="89"/>
      <c r="I218" s="89"/>
      <c r="J218" s="90"/>
      <c r="K218" s="86" t="str">
        <f t="shared" si="59"/>
        <v/>
      </c>
      <c r="L218" s="87" t="str">
        <f t="shared" si="50"/>
        <v/>
      </c>
      <c r="M218" s="58"/>
      <c r="N218" s="1"/>
      <c r="O218" s="91" t="str">
        <f t="shared" si="60"/>
        <v/>
      </c>
      <c r="P218" s="91" t="str">
        <f t="shared" si="61"/>
        <v/>
      </c>
      <c r="Q218" s="91" t="str">
        <f t="shared" si="62"/>
        <v/>
      </c>
      <c r="R218" s="91" t="str">
        <f t="shared" si="63"/>
        <v/>
      </c>
      <c r="S218" s="91">
        <f t="shared" si="51"/>
        <v>1</v>
      </c>
      <c r="T218" s="91">
        <f t="shared" si="52"/>
        <v>1</v>
      </c>
      <c r="U218" s="91">
        <f t="shared" si="53"/>
        <v>1</v>
      </c>
      <c r="V218" s="91">
        <f t="shared" si="54"/>
        <v>1</v>
      </c>
      <c r="W218" s="91" t="str">
        <f t="shared" si="55"/>
        <v/>
      </c>
      <c r="X218" s="91" t="str">
        <f t="shared" si="56"/>
        <v/>
      </c>
      <c r="Y218" s="91" t="str">
        <f t="shared" si="57"/>
        <v/>
      </c>
      <c r="Z218" s="91">
        <f t="shared" si="58"/>
        <v>1</v>
      </c>
    </row>
    <row r="219" spans="2:26" x14ac:dyDescent="0.25">
      <c r="B219" s="80"/>
      <c r="C219" s="81"/>
      <c r="D219" s="81"/>
      <c r="E219" s="81"/>
      <c r="F219" s="82"/>
      <c r="G219" s="88"/>
      <c r="H219" s="89"/>
      <c r="I219" s="89"/>
      <c r="J219" s="90"/>
      <c r="K219" s="86" t="str">
        <f t="shared" si="59"/>
        <v/>
      </c>
      <c r="L219" s="87" t="str">
        <f t="shared" si="50"/>
        <v/>
      </c>
      <c r="M219" s="58"/>
      <c r="N219" s="1"/>
      <c r="O219" s="91" t="str">
        <f t="shared" si="60"/>
        <v/>
      </c>
      <c r="P219" s="91" t="str">
        <f t="shared" si="61"/>
        <v/>
      </c>
      <c r="Q219" s="91" t="str">
        <f t="shared" si="62"/>
        <v/>
      </c>
      <c r="R219" s="91" t="str">
        <f t="shared" si="63"/>
        <v/>
      </c>
      <c r="S219" s="91">
        <f t="shared" si="51"/>
        <v>1</v>
      </c>
      <c r="T219" s="91">
        <f t="shared" si="52"/>
        <v>1</v>
      </c>
      <c r="U219" s="91">
        <f t="shared" si="53"/>
        <v>1</v>
      </c>
      <c r="V219" s="91">
        <f t="shared" si="54"/>
        <v>1</v>
      </c>
      <c r="W219" s="91" t="str">
        <f t="shared" si="55"/>
        <v/>
      </c>
      <c r="X219" s="91" t="str">
        <f t="shared" si="56"/>
        <v/>
      </c>
      <c r="Y219" s="91" t="str">
        <f t="shared" si="57"/>
        <v/>
      </c>
      <c r="Z219" s="91">
        <f t="shared" si="58"/>
        <v>1</v>
      </c>
    </row>
    <row r="220" spans="2:26" x14ac:dyDescent="0.25">
      <c r="B220" s="80"/>
      <c r="C220" s="81"/>
      <c r="D220" s="81"/>
      <c r="E220" s="81"/>
      <c r="F220" s="82"/>
      <c r="G220" s="88"/>
      <c r="H220" s="89"/>
      <c r="I220" s="89"/>
      <c r="J220" s="90"/>
      <c r="K220" s="86" t="str">
        <f t="shared" si="59"/>
        <v/>
      </c>
      <c r="L220" s="87" t="str">
        <f t="shared" si="50"/>
        <v/>
      </c>
      <c r="M220" s="58"/>
      <c r="N220" s="1"/>
      <c r="O220" s="91" t="str">
        <f t="shared" si="60"/>
        <v/>
      </c>
      <c r="P220" s="91" t="str">
        <f t="shared" si="61"/>
        <v/>
      </c>
      <c r="Q220" s="91" t="str">
        <f t="shared" si="62"/>
        <v/>
      </c>
      <c r="R220" s="91" t="str">
        <f t="shared" si="63"/>
        <v/>
      </c>
      <c r="S220" s="91">
        <f t="shared" si="51"/>
        <v>1</v>
      </c>
      <c r="T220" s="91">
        <f t="shared" si="52"/>
        <v>1</v>
      </c>
      <c r="U220" s="91">
        <f t="shared" si="53"/>
        <v>1</v>
      </c>
      <c r="V220" s="91">
        <f t="shared" si="54"/>
        <v>1</v>
      </c>
      <c r="W220" s="91" t="str">
        <f t="shared" si="55"/>
        <v/>
      </c>
      <c r="X220" s="91" t="str">
        <f t="shared" si="56"/>
        <v/>
      </c>
      <c r="Y220" s="91" t="str">
        <f t="shared" si="57"/>
        <v/>
      </c>
      <c r="Z220" s="91">
        <f t="shared" si="58"/>
        <v>1</v>
      </c>
    </row>
    <row r="221" spans="2:26" x14ac:dyDescent="0.25">
      <c r="B221" s="80"/>
      <c r="C221" s="81"/>
      <c r="D221" s="81"/>
      <c r="E221" s="81"/>
      <c r="F221" s="82"/>
      <c r="G221" s="88"/>
      <c r="H221" s="89"/>
      <c r="I221" s="89"/>
      <c r="J221" s="90"/>
      <c r="K221" s="86" t="str">
        <f t="shared" si="59"/>
        <v/>
      </c>
      <c r="L221" s="87" t="str">
        <f t="shared" si="50"/>
        <v/>
      </c>
      <c r="M221" s="58"/>
      <c r="N221" s="1"/>
      <c r="O221" s="91" t="str">
        <f t="shared" si="60"/>
        <v/>
      </c>
      <c r="P221" s="91" t="str">
        <f t="shared" si="61"/>
        <v/>
      </c>
      <c r="Q221" s="91" t="str">
        <f t="shared" si="62"/>
        <v/>
      </c>
      <c r="R221" s="91" t="str">
        <f t="shared" si="63"/>
        <v/>
      </c>
      <c r="S221" s="91">
        <f t="shared" si="51"/>
        <v>1</v>
      </c>
      <c r="T221" s="91">
        <f t="shared" si="52"/>
        <v>1</v>
      </c>
      <c r="U221" s="91">
        <f t="shared" si="53"/>
        <v>1</v>
      </c>
      <c r="V221" s="91">
        <f t="shared" si="54"/>
        <v>1</v>
      </c>
      <c r="W221" s="91" t="str">
        <f t="shared" si="55"/>
        <v/>
      </c>
      <c r="X221" s="91" t="str">
        <f t="shared" si="56"/>
        <v/>
      </c>
      <c r="Y221" s="91" t="str">
        <f t="shared" si="57"/>
        <v/>
      </c>
      <c r="Z221" s="91">
        <f t="shared" si="58"/>
        <v>1</v>
      </c>
    </row>
    <row r="222" spans="2:26" x14ac:dyDescent="0.25">
      <c r="B222" s="80"/>
      <c r="C222" s="81"/>
      <c r="D222" s="81"/>
      <c r="E222" s="81"/>
      <c r="F222" s="82"/>
      <c r="G222" s="88"/>
      <c r="H222" s="89"/>
      <c r="I222" s="89"/>
      <c r="J222" s="90"/>
      <c r="K222" s="86" t="str">
        <f t="shared" si="59"/>
        <v/>
      </c>
      <c r="L222" s="87" t="str">
        <f t="shared" si="50"/>
        <v/>
      </c>
      <c r="M222" s="58"/>
      <c r="N222" s="1"/>
      <c r="O222" s="91" t="str">
        <f t="shared" si="60"/>
        <v/>
      </c>
      <c r="P222" s="91" t="str">
        <f t="shared" si="61"/>
        <v/>
      </c>
      <c r="Q222" s="91" t="str">
        <f t="shared" si="62"/>
        <v/>
      </c>
      <c r="R222" s="91" t="str">
        <f t="shared" si="63"/>
        <v/>
      </c>
      <c r="S222" s="91">
        <f t="shared" si="51"/>
        <v>1</v>
      </c>
      <c r="T222" s="91">
        <f t="shared" si="52"/>
        <v>1</v>
      </c>
      <c r="U222" s="91">
        <f t="shared" si="53"/>
        <v>1</v>
      </c>
      <c r="V222" s="91">
        <f t="shared" si="54"/>
        <v>1</v>
      </c>
      <c r="W222" s="91" t="str">
        <f t="shared" si="55"/>
        <v/>
      </c>
      <c r="X222" s="91" t="str">
        <f t="shared" si="56"/>
        <v/>
      </c>
      <c r="Y222" s="91" t="str">
        <f t="shared" si="57"/>
        <v/>
      </c>
      <c r="Z222" s="91">
        <f t="shared" si="58"/>
        <v>1</v>
      </c>
    </row>
    <row r="223" spans="2:26" x14ac:dyDescent="0.25">
      <c r="B223" s="80"/>
      <c r="C223" s="81"/>
      <c r="D223" s="81"/>
      <c r="E223" s="81"/>
      <c r="F223" s="82"/>
      <c r="G223" s="88"/>
      <c r="H223" s="89"/>
      <c r="I223" s="89"/>
      <c r="J223" s="90"/>
      <c r="K223" s="86" t="str">
        <f t="shared" si="59"/>
        <v/>
      </c>
      <c r="L223" s="87" t="str">
        <f t="shared" si="50"/>
        <v/>
      </c>
      <c r="M223" s="58"/>
      <c r="N223" s="1"/>
      <c r="O223" s="91" t="str">
        <f t="shared" si="60"/>
        <v/>
      </c>
      <c r="P223" s="91" t="str">
        <f t="shared" si="61"/>
        <v/>
      </c>
      <c r="Q223" s="91" t="str">
        <f t="shared" si="62"/>
        <v/>
      </c>
      <c r="R223" s="91" t="str">
        <f t="shared" si="63"/>
        <v/>
      </c>
      <c r="S223" s="91">
        <f t="shared" si="51"/>
        <v>1</v>
      </c>
      <c r="T223" s="91">
        <f t="shared" si="52"/>
        <v>1</v>
      </c>
      <c r="U223" s="91">
        <f t="shared" si="53"/>
        <v>1</v>
      </c>
      <c r="V223" s="91">
        <f t="shared" si="54"/>
        <v>1</v>
      </c>
      <c r="W223" s="91" t="str">
        <f t="shared" si="55"/>
        <v/>
      </c>
      <c r="X223" s="91" t="str">
        <f t="shared" si="56"/>
        <v/>
      </c>
      <c r="Y223" s="91" t="str">
        <f t="shared" si="57"/>
        <v/>
      </c>
      <c r="Z223" s="91">
        <f t="shared" si="58"/>
        <v>1</v>
      </c>
    </row>
    <row r="224" spans="2:26" x14ac:dyDescent="0.25">
      <c r="B224" s="80"/>
      <c r="C224" s="81"/>
      <c r="D224" s="81"/>
      <c r="E224" s="81"/>
      <c r="F224" s="82"/>
      <c r="G224" s="88"/>
      <c r="H224" s="89"/>
      <c r="I224" s="89"/>
      <c r="J224" s="90"/>
      <c r="K224" s="86" t="str">
        <f t="shared" si="59"/>
        <v/>
      </c>
      <c r="L224" s="87" t="str">
        <f t="shared" si="50"/>
        <v/>
      </c>
      <c r="M224" s="58"/>
      <c r="N224" s="1"/>
      <c r="O224" s="91" t="str">
        <f t="shared" si="60"/>
        <v/>
      </c>
      <c r="P224" s="91" t="str">
        <f t="shared" si="61"/>
        <v/>
      </c>
      <c r="Q224" s="91" t="str">
        <f t="shared" si="62"/>
        <v/>
      </c>
      <c r="R224" s="91" t="str">
        <f t="shared" si="63"/>
        <v/>
      </c>
      <c r="S224" s="91">
        <f t="shared" si="51"/>
        <v>1</v>
      </c>
      <c r="T224" s="91">
        <f t="shared" si="52"/>
        <v>1</v>
      </c>
      <c r="U224" s="91">
        <f t="shared" si="53"/>
        <v>1</v>
      </c>
      <c r="V224" s="91">
        <f t="shared" si="54"/>
        <v>1</v>
      </c>
      <c r="W224" s="91" t="str">
        <f t="shared" si="55"/>
        <v/>
      </c>
      <c r="X224" s="91" t="str">
        <f t="shared" si="56"/>
        <v/>
      </c>
      <c r="Y224" s="91" t="str">
        <f t="shared" si="57"/>
        <v/>
      </c>
      <c r="Z224" s="91">
        <f t="shared" si="58"/>
        <v>1</v>
      </c>
    </row>
    <row r="225" spans="2:26" x14ac:dyDescent="0.25">
      <c r="B225" s="80"/>
      <c r="C225" s="81"/>
      <c r="D225" s="81"/>
      <c r="E225" s="81"/>
      <c r="F225" s="82"/>
      <c r="G225" s="88"/>
      <c r="H225" s="89"/>
      <c r="I225" s="89"/>
      <c r="J225" s="90"/>
      <c r="K225" s="86" t="str">
        <f t="shared" si="59"/>
        <v/>
      </c>
      <c r="L225" s="87" t="str">
        <f t="shared" si="50"/>
        <v/>
      </c>
      <c r="M225" s="58"/>
      <c r="N225" s="1"/>
      <c r="O225" s="91" t="str">
        <f t="shared" si="60"/>
        <v/>
      </c>
      <c r="P225" s="91" t="str">
        <f t="shared" si="61"/>
        <v/>
      </c>
      <c r="Q225" s="91" t="str">
        <f t="shared" si="62"/>
        <v/>
      </c>
      <c r="R225" s="91" t="str">
        <f t="shared" si="63"/>
        <v/>
      </c>
      <c r="S225" s="91">
        <f t="shared" si="51"/>
        <v>1</v>
      </c>
      <c r="T225" s="91">
        <f t="shared" si="52"/>
        <v>1</v>
      </c>
      <c r="U225" s="91">
        <f t="shared" si="53"/>
        <v>1</v>
      </c>
      <c r="V225" s="91">
        <f t="shared" si="54"/>
        <v>1</v>
      </c>
      <c r="W225" s="91" t="str">
        <f t="shared" si="55"/>
        <v/>
      </c>
      <c r="X225" s="91" t="str">
        <f t="shared" si="56"/>
        <v/>
      </c>
      <c r="Y225" s="91" t="str">
        <f t="shared" si="57"/>
        <v/>
      </c>
      <c r="Z225" s="91">
        <f t="shared" si="58"/>
        <v>1</v>
      </c>
    </row>
    <row r="226" spans="2:26" x14ac:dyDescent="0.25">
      <c r="B226" s="80"/>
      <c r="C226" s="81"/>
      <c r="D226" s="81"/>
      <c r="E226" s="81"/>
      <c r="F226" s="82"/>
      <c r="G226" s="88"/>
      <c r="H226" s="89"/>
      <c r="I226" s="89"/>
      <c r="J226" s="90"/>
      <c r="K226" s="86" t="str">
        <f t="shared" si="59"/>
        <v/>
      </c>
      <c r="L226" s="87" t="str">
        <f t="shared" si="50"/>
        <v/>
      </c>
      <c r="M226" s="58"/>
      <c r="N226" s="1"/>
      <c r="O226" s="91" t="str">
        <f t="shared" si="60"/>
        <v/>
      </c>
      <c r="P226" s="91" t="str">
        <f t="shared" si="61"/>
        <v/>
      </c>
      <c r="Q226" s="91" t="str">
        <f t="shared" si="62"/>
        <v/>
      </c>
      <c r="R226" s="91" t="str">
        <f t="shared" si="63"/>
        <v/>
      </c>
      <c r="S226" s="91">
        <f t="shared" si="51"/>
        <v>1</v>
      </c>
      <c r="T226" s="91">
        <f t="shared" si="52"/>
        <v>1</v>
      </c>
      <c r="U226" s="91">
        <f t="shared" si="53"/>
        <v>1</v>
      </c>
      <c r="V226" s="91">
        <f t="shared" si="54"/>
        <v>1</v>
      </c>
      <c r="W226" s="91" t="str">
        <f t="shared" si="55"/>
        <v/>
      </c>
      <c r="X226" s="91" t="str">
        <f t="shared" si="56"/>
        <v/>
      </c>
      <c r="Y226" s="91" t="str">
        <f t="shared" si="57"/>
        <v/>
      </c>
      <c r="Z226" s="91">
        <f t="shared" si="58"/>
        <v>1</v>
      </c>
    </row>
    <row r="227" spans="2:26" x14ac:dyDescent="0.25">
      <c r="B227" s="80"/>
      <c r="C227" s="81"/>
      <c r="D227" s="81"/>
      <c r="E227" s="81"/>
      <c r="F227" s="82"/>
      <c r="G227" s="88"/>
      <c r="H227" s="89"/>
      <c r="I227" s="89"/>
      <c r="J227" s="90"/>
      <c r="K227" s="86" t="str">
        <f t="shared" si="59"/>
        <v/>
      </c>
      <c r="L227" s="87" t="str">
        <f t="shared" si="50"/>
        <v/>
      </c>
      <c r="M227" s="58"/>
      <c r="N227" s="1"/>
      <c r="O227" s="91" t="str">
        <f t="shared" si="60"/>
        <v/>
      </c>
      <c r="P227" s="91" t="str">
        <f t="shared" si="61"/>
        <v/>
      </c>
      <c r="Q227" s="91" t="str">
        <f t="shared" si="62"/>
        <v/>
      </c>
      <c r="R227" s="91" t="str">
        <f t="shared" si="63"/>
        <v/>
      </c>
      <c r="S227" s="91">
        <f t="shared" si="51"/>
        <v>1</v>
      </c>
      <c r="T227" s="91">
        <f t="shared" si="52"/>
        <v>1</v>
      </c>
      <c r="U227" s="91">
        <f t="shared" si="53"/>
        <v>1</v>
      </c>
      <c r="V227" s="91">
        <f t="shared" si="54"/>
        <v>1</v>
      </c>
      <c r="W227" s="91" t="str">
        <f t="shared" si="55"/>
        <v/>
      </c>
      <c r="X227" s="91" t="str">
        <f t="shared" si="56"/>
        <v/>
      </c>
      <c r="Y227" s="91" t="str">
        <f t="shared" si="57"/>
        <v/>
      </c>
      <c r="Z227" s="91">
        <f t="shared" si="58"/>
        <v>1</v>
      </c>
    </row>
    <row r="228" spans="2:26" x14ac:dyDescent="0.25">
      <c r="B228" s="80"/>
      <c r="C228" s="81"/>
      <c r="D228" s="81"/>
      <c r="E228" s="81"/>
      <c r="F228" s="82"/>
      <c r="G228" s="88"/>
      <c r="H228" s="89"/>
      <c r="I228" s="89"/>
      <c r="J228" s="90"/>
      <c r="K228" s="86" t="str">
        <f t="shared" si="59"/>
        <v/>
      </c>
      <c r="L228" s="87" t="str">
        <f t="shared" si="50"/>
        <v/>
      </c>
      <c r="M228" s="58"/>
      <c r="N228" s="1"/>
      <c r="O228" s="91" t="str">
        <f t="shared" si="60"/>
        <v/>
      </c>
      <c r="P228" s="91" t="str">
        <f t="shared" si="61"/>
        <v/>
      </c>
      <c r="Q228" s="91" t="str">
        <f t="shared" si="62"/>
        <v/>
      </c>
      <c r="R228" s="91" t="str">
        <f t="shared" si="63"/>
        <v/>
      </c>
      <c r="S228" s="91">
        <f t="shared" si="51"/>
        <v>1</v>
      </c>
      <c r="T228" s="91">
        <f t="shared" si="52"/>
        <v>1</v>
      </c>
      <c r="U228" s="91">
        <f t="shared" si="53"/>
        <v>1</v>
      </c>
      <c r="V228" s="91">
        <f t="shared" si="54"/>
        <v>1</v>
      </c>
      <c r="W228" s="91" t="str">
        <f t="shared" si="55"/>
        <v/>
      </c>
      <c r="X228" s="91" t="str">
        <f t="shared" si="56"/>
        <v/>
      </c>
      <c r="Y228" s="91" t="str">
        <f t="shared" si="57"/>
        <v/>
      </c>
      <c r="Z228" s="91">
        <f t="shared" si="58"/>
        <v>1</v>
      </c>
    </row>
    <row r="229" spans="2:26" x14ac:dyDescent="0.25">
      <c r="B229" s="80"/>
      <c r="C229" s="81"/>
      <c r="D229" s="81"/>
      <c r="E229" s="81"/>
      <c r="F229" s="82"/>
      <c r="G229" s="88"/>
      <c r="H229" s="89"/>
      <c r="I229" s="89"/>
      <c r="J229" s="90"/>
      <c r="K229" s="86" t="str">
        <f t="shared" si="59"/>
        <v/>
      </c>
      <c r="L229" s="87" t="str">
        <f t="shared" si="50"/>
        <v/>
      </c>
      <c r="M229" s="58"/>
      <c r="N229" s="1"/>
      <c r="O229" s="91" t="str">
        <f t="shared" si="60"/>
        <v/>
      </c>
      <c r="P229" s="91" t="str">
        <f t="shared" si="61"/>
        <v/>
      </c>
      <c r="Q229" s="91" t="str">
        <f t="shared" si="62"/>
        <v/>
      </c>
      <c r="R229" s="91" t="str">
        <f t="shared" si="63"/>
        <v/>
      </c>
      <c r="S229" s="91">
        <f t="shared" si="51"/>
        <v>1</v>
      </c>
      <c r="T229" s="91">
        <f t="shared" si="52"/>
        <v>1</v>
      </c>
      <c r="U229" s="91">
        <f t="shared" si="53"/>
        <v>1</v>
      </c>
      <c r="V229" s="91">
        <f t="shared" si="54"/>
        <v>1</v>
      </c>
      <c r="W229" s="91" t="str">
        <f t="shared" si="55"/>
        <v/>
      </c>
      <c r="X229" s="91" t="str">
        <f t="shared" si="56"/>
        <v/>
      </c>
      <c r="Y229" s="91" t="str">
        <f t="shared" si="57"/>
        <v/>
      </c>
      <c r="Z229" s="91">
        <f t="shared" si="58"/>
        <v>1</v>
      </c>
    </row>
    <row r="230" spans="2:26" x14ac:dyDescent="0.25">
      <c r="B230" s="80"/>
      <c r="C230" s="81"/>
      <c r="D230" s="81"/>
      <c r="E230" s="81"/>
      <c r="F230" s="82"/>
      <c r="G230" s="88"/>
      <c r="H230" s="89"/>
      <c r="I230" s="89"/>
      <c r="J230" s="90"/>
      <c r="K230" s="86" t="str">
        <f t="shared" si="59"/>
        <v/>
      </c>
      <c r="L230" s="87" t="str">
        <f t="shared" si="50"/>
        <v/>
      </c>
      <c r="M230" s="58"/>
      <c r="N230" s="1"/>
      <c r="O230" s="91" t="str">
        <f t="shared" si="60"/>
        <v/>
      </c>
      <c r="P230" s="91" t="str">
        <f t="shared" si="61"/>
        <v/>
      </c>
      <c r="Q230" s="91" t="str">
        <f t="shared" si="62"/>
        <v/>
      </c>
      <c r="R230" s="91" t="str">
        <f t="shared" si="63"/>
        <v/>
      </c>
      <c r="S230" s="91">
        <f t="shared" si="51"/>
        <v>1</v>
      </c>
      <c r="T230" s="91">
        <f t="shared" si="52"/>
        <v>1</v>
      </c>
      <c r="U230" s="91">
        <f t="shared" si="53"/>
        <v>1</v>
      </c>
      <c r="V230" s="91">
        <f t="shared" si="54"/>
        <v>1</v>
      </c>
      <c r="W230" s="91" t="str">
        <f t="shared" si="55"/>
        <v/>
      </c>
      <c r="X230" s="91" t="str">
        <f t="shared" si="56"/>
        <v/>
      </c>
      <c r="Y230" s="91" t="str">
        <f t="shared" si="57"/>
        <v/>
      </c>
      <c r="Z230" s="91">
        <f t="shared" si="58"/>
        <v>1</v>
      </c>
    </row>
    <row r="231" spans="2:26" x14ac:dyDescent="0.25">
      <c r="B231" s="80"/>
      <c r="C231" s="81"/>
      <c r="D231" s="81"/>
      <c r="E231" s="81"/>
      <c r="F231" s="82"/>
      <c r="G231" s="88"/>
      <c r="H231" s="89"/>
      <c r="I231" s="89"/>
      <c r="J231" s="90"/>
      <c r="K231" s="86" t="str">
        <f t="shared" si="59"/>
        <v/>
      </c>
      <c r="L231" s="87" t="str">
        <f t="shared" si="50"/>
        <v/>
      </c>
      <c r="M231" s="58"/>
      <c r="N231" s="1"/>
      <c r="O231" s="91" t="str">
        <f t="shared" si="60"/>
        <v/>
      </c>
      <c r="P231" s="91" t="str">
        <f t="shared" si="61"/>
        <v/>
      </c>
      <c r="Q231" s="91" t="str">
        <f t="shared" si="62"/>
        <v/>
      </c>
      <c r="R231" s="91" t="str">
        <f t="shared" si="63"/>
        <v/>
      </c>
      <c r="S231" s="91">
        <f t="shared" si="51"/>
        <v>1</v>
      </c>
      <c r="T231" s="91">
        <f t="shared" si="52"/>
        <v>1</v>
      </c>
      <c r="U231" s="91">
        <f t="shared" si="53"/>
        <v>1</v>
      </c>
      <c r="V231" s="91">
        <f t="shared" si="54"/>
        <v>1</v>
      </c>
      <c r="W231" s="91" t="str">
        <f t="shared" si="55"/>
        <v/>
      </c>
      <c r="X231" s="91" t="str">
        <f t="shared" si="56"/>
        <v/>
      </c>
      <c r="Y231" s="91" t="str">
        <f t="shared" si="57"/>
        <v/>
      </c>
      <c r="Z231" s="91">
        <f t="shared" si="58"/>
        <v>1</v>
      </c>
    </row>
    <row r="232" spans="2:26" x14ac:dyDescent="0.25">
      <c r="B232" s="80"/>
      <c r="C232" s="81"/>
      <c r="D232" s="81"/>
      <c r="E232" s="81"/>
      <c r="F232" s="82"/>
      <c r="G232" s="88"/>
      <c r="H232" s="89"/>
      <c r="I232" s="89"/>
      <c r="J232" s="90"/>
      <c r="K232" s="86" t="str">
        <f t="shared" si="59"/>
        <v/>
      </c>
      <c r="L232" s="87" t="str">
        <f t="shared" si="50"/>
        <v/>
      </c>
      <c r="M232" s="58"/>
      <c r="N232" s="1"/>
      <c r="O232" s="91" t="str">
        <f t="shared" si="60"/>
        <v/>
      </c>
      <c r="P232" s="91" t="str">
        <f t="shared" si="61"/>
        <v/>
      </c>
      <c r="Q232" s="91" t="str">
        <f t="shared" si="62"/>
        <v/>
      </c>
      <c r="R232" s="91" t="str">
        <f t="shared" si="63"/>
        <v/>
      </c>
      <c r="S232" s="91">
        <f t="shared" si="51"/>
        <v>1</v>
      </c>
      <c r="T232" s="91">
        <f t="shared" si="52"/>
        <v>1</v>
      </c>
      <c r="U232" s="91">
        <f t="shared" si="53"/>
        <v>1</v>
      </c>
      <c r="V232" s="91">
        <f t="shared" si="54"/>
        <v>1</v>
      </c>
      <c r="W232" s="91" t="str">
        <f t="shared" si="55"/>
        <v/>
      </c>
      <c r="X232" s="91" t="str">
        <f t="shared" si="56"/>
        <v/>
      </c>
      <c r="Y232" s="91" t="str">
        <f t="shared" si="57"/>
        <v/>
      </c>
      <c r="Z232" s="91">
        <f t="shared" si="58"/>
        <v>1</v>
      </c>
    </row>
    <row r="233" spans="2:26" x14ac:dyDescent="0.25">
      <c r="B233" s="80"/>
      <c r="C233" s="81"/>
      <c r="D233" s="81"/>
      <c r="E233" s="81"/>
      <c r="F233" s="82"/>
      <c r="G233" s="88"/>
      <c r="H233" s="89"/>
      <c r="I233" s="89"/>
      <c r="J233" s="90"/>
      <c r="K233" s="86" t="str">
        <f t="shared" si="59"/>
        <v/>
      </c>
      <c r="L233" s="87" t="str">
        <f t="shared" si="50"/>
        <v/>
      </c>
      <c r="M233" s="58"/>
      <c r="N233" s="1"/>
      <c r="O233" s="91" t="str">
        <f t="shared" si="60"/>
        <v/>
      </c>
      <c r="P233" s="91" t="str">
        <f t="shared" si="61"/>
        <v/>
      </c>
      <c r="Q233" s="91" t="str">
        <f t="shared" si="62"/>
        <v/>
      </c>
      <c r="R233" s="91" t="str">
        <f t="shared" si="63"/>
        <v/>
      </c>
      <c r="S233" s="91">
        <f t="shared" si="51"/>
        <v>1</v>
      </c>
      <c r="T233" s="91">
        <f t="shared" si="52"/>
        <v>1</v>
      </c>
      <c r="U233" s="91">
        <f t="shared" si="53"/>
        <v>1</v>
      </c>
      <c r="V233" s="91">
        <f t="shared" si="54"/>
        <v>1</v>
      </c>
      <c r="W233" s="91" t="str">
        <f t="shared" si="55"/>
        <v/>
      </c>
      <c r="X233" s="91" t="str">
        <f t="shared" si="56"/>
        <v/>
      </c>
      <c r="Y233" s="91" t="str">
        <f t="shared" si="57"/>
        <v/>
      </c>
      <c r="Z233" s="91">
        <f t="shared" si="58"/>
        <v>1</v>
      </c>
    </row>
    <row r="234" spans="2:26" x14ac:dyDescent="0.25">
      <c r="B234" s="80"/>
      <c r="C234" s="81"/>
      <c r="D234" s="81"/>
      <c r="E234" s="81"/>
      <c r="F234" s="82"/>
      <c r="G234" s="88"/>
      <c r="H234" s="89"/>
      <c r="I234" s="89"/>
      <c r="J234" s="90"/>
      <c r="K234" s="86" t="str">
        <f t="shared" si="59"/>
        <v/>
      </c>
      <c r="L234" s="87" t="str">
        <f t="shared" si="50"/>
        <v/>
      </c>
      <c r="M234" s="58"/>
      <c r="N234" s="1"/>
      <c r="O234" s="91" t="str">
        <f t="shared" si="60"/>
        <v/>
      </c>
      <c r="P234" s="91" t="str">
        <f t="shared" si="61"/>
        <v/>
      </c>
      <c r="Q234" s="91" t="str">
        <f t="shared" si="62"/>
        <v/>
      </c>
      <c r="R234" s="91" t="str">
        <f t="shared" si="63"/>
        <v/>
      </c>
      <c r="S234" s="91">
        <f t="shared" si="51"/>
        <v>1</v>
      </c>
      <c r="T234" s="91">
        <f t="shared" si="52"/>
        <v>1</v>
      </c>
      <c r="U234" s="91">
        <f t="shared" si="53"/>
        <v>1</v>
      </c>
      <c r="V234" s="91">
        <f t="shared" si="54"/>
        <v>1</v>
      </c>
      <c r="W234" s="91" t="str">
        <f t="shared" si="55"/>
        <v/>
      </c>
      <c r="X234" s="91" t="str">
        <f t="shared" si="56"/>
        <v/>
      </c>
      <c r="Y234" s="91" t="str">
        <f t="shared" si="57"/>
        <v/>
      </c>
      <c r="Z234" s="91">
        <f t="shared" si="58"/>
        <v>1</v>
      </c>
    </row>
    <row r="235" spans="2:26" x14ac:dyDescent="0.25">
      <c r="B235" s="80"/>
      <c r="C235" s="81"/>
      <c r="D235" s="81"/>
      <c r="E235" s="81"/>
      <c r="F235" s="82"/>
      <c r="G235" s="88"/>
      <c r="H235" s="89"/>
      <c r="I235" s="89"/>
      <c r="J235" s="90"/>
      <c r="K235" s="86" t="str">
        <f t="shared" si="59"/>
        <v/>
      </c>
      <c r="L235" s="87" t="str">
        <f t="shared" si="50"/>
        <v/>
      </c>
      <c r="M235" s="58"/>
      <c r="N235" s="1"/>
      <c r="O235" s="91" t="str">
        <f t="shared" si="60"/>
        <v/>
      </c>
      <c r="P235" s="91" t="str">
        <f t="shared" si="61"/>
        <v/>
      </c>
      <c r="Q235" s="91" t="str">
        <f t="shared" si="62"/>
        <v/>
      </c>
      <c r="R235" s="91" t="str">
        <f t="shared" si="63"/>
        <v/>
      </c>
      <c r="S235" s="91">
        <f t="shared" si="51"/>
        <v>1</v>
      </c>
      <c r="T235" s="91">
        <f t="shared" si="52"/>
        <v>1</v>
      </c>
      <c r="U235" s="91">
        <f t="shared" si="53"/>
        <v>1</v>
      </c>
      <c r="V235" s="91">
        <f t="shared" si="54"/>
        <v>1</v>
      </c>
      <c r="W235" s="91" t="str">
        <f t="shared" si="55"/>
        <v/>
      </c>
      <c r="X235" s="91" t="str">
        <f t="shared" si="56"/>
        <v/>
      </c>
      <c r="Y235" s="91" t="str">
        <f t="shared" si="57"/>
        <v/>
      </c>
      <c r="Z235" s="91">
        <f t="shared" si="58"/>
        <v>1</v>
      </c>
    </row>
    <row r="236" spans="2:26" x14ac:dyDescent="0.25">
      <c r="B236" s="80"/>
      <c r="C236" s="81"/>
      <c r="D236" s="81"/>
      <c r="E236" s="81"/>
      <c r="F236" s="82"/>
      <c r="G236" s="88"/>
      <c r="H236" s="89"/>
      <c r="I236" s="89"/>
      <c r="J236" s="90"/>
      <c r="K236" s="86" t="str">
        <f t="shared" si="59"/>
        <v/>
      </c>
      <c r="L236" s="87" t="str">
        <f t="shared" si="50"/>
        <v/>
      </c>
      <c r="M236" s="58"/>
      <c r="N236" s="1"/>
      <c r="O236" s="91" t="str">
        <f t="shared" si="60"/>
        <v/>
      </c>
      <c r="P236" s="91" t="str">
        <f t="shared" si="61"/>
        <v/>
      </c>
      <c r="Q236" s="91" t="str">
        <f t="shared" si="62"/>
        <v/>
      </c>
      <c r="R236" s="91" t="str">
        <f t="shared" si="63"/>
        <v/>
      </c>
      <c r="S236" s="91">
        <f t="shared" si="51"/>
        <v>1</v>
      </c>
      <c r="T236" s="91">
        <f t="shared" si="52"/>
        <v>1</v>
      </c>
      <c r="U236" s="91">
        <f t="shared" si="53"/>
        <v>1</v>
      </c>
      <c r="V236" s="91">
        <f t="shared" si="54"/>
        <v>1</v>
      </c>
      <c r="W236" s="91" t="str">
        <f t="shared" si="55"/>
        <v/>
      </c>
      <c r="X236" s="91" t="str">
        <f t="shared" si="56"/>
        <v/>
      </c>
      <c r="Y236" s="91" t="str">
        <f t="shared" si="57"/>
        <v/>
      </c>
      <c r="Z236" s="91">
        <f t="shared" si="58"/>
        <v>1</v>
      </c>
    </row>
    <row r="237" spans="2:26" x14ac:dyDescent="0.25">
      <c r="B237" s="80"/>
      <c r="C237" s="81"/>
      <c r="D237" s="81"/>
      <c r="E237" s="81"/>
      <c r="F237" s="82"/>
      <c r="G237" s="88"/>
      <c r="H237" s="89"/>
      <c r="I237" s="89"/>
      <c r="J237" s="90"/>
      <c r="K237" s="86" t="str">
        <f t="shared" si="59"/>
        <v/>
      </c>
      <c r="L237" s="87" t="str">
        <f t="shared" si="50"/>
        <v/>
      </c>
      <c r="M237" s="58"/>
      <c r="N237" s="1"/>
      <c r="O237" s="91" t="str">
        <f t="shared" si="60"/>
        <v/>
      </c>
      <c r="P237" s="91" t="str">
        <f t="shared" si="61"/>
        <v/>
      </c>
      <c r="Q237" s="91" t="str">
        <f t="shared" si="62"/>
        <v/>
      </c>
      <c r="R237" s="91" t="str">
        <f t="shared" si="63"/>
        <v/>
      </c>
      <c r="S237" s="91">
        <f t="shared" si="51"/>
        <v>1</v>
      </c>
      <c r="T237" s="91">
        <f t="shared" si="52"/>
        <v>1</v>
      </c>
      <c r="U237" s="91">
        <f t="shared" si="53"/>
        <v>1</v>
      </c>
      <c r="V237" s="91">
        <f t="shared" si="54"/>
        <v>1</v>
      </c>
      <c r="W237" s="91" t="str">
        <f t="shared" si="55"/>
        <v/>
      </c>
      <c r="X237" s="91" t="str">
        <f t="shared" si="56"/>
        <v/>
      </c>
      <c r="Y237" s="91" t="str">
        <f t="shared" si="57"/>
        <v/>
      </c>
      <c r="Z237" s="91">
        <f t="shared" si="58"/>
        <v>1</v>
      </c>
    </row>
    <row r="238" spans="2:26" x14ac:dyDescent="0.25">
      <c r="B238" s="80"/>
      <c r="C238" s="81"/>
      <c r="D238" s="81"/>
      <c r="E238" s="81"/>
      <c r="F238" s="82"/>
      <c r="G238" s="88"/>
      <c r="H238" s="89"/>
      <c r="I238" s="89"/>
      <c r="J238" s="90"/>
      <c r="K238" s="86" t="str">
        <f t="shared" si="59"/>
        <v/>
      </c>
      <c r="L238" s="87" t="str">
        <f t="shared" si="50"/>
        <v/>
      </c>
      <c r="M238" s="58"/>
      <c r="N238" s="1"/>
      <c r="O238" s="91" t="str">
        <f t="shared" si="60"/>
        <v/>
      </c>
      <c r="P238" s="91" t="str">
        <f t="shared" si="61"/>
        <v/>
      </c>
      <c r="Q238" s="91" t="str">
        <f t="shared" si="62"/>
        <v/>
      </c>
      <c r="R238" s="91" t="str">
        <f t="shared" si="63"/>
        <v/>
      </c>
      <c r="S238" s="91">
        <f t="shared" si="51"/>
        <v>1</v>
      </c>
      <c r="T238" s="91">
        <f t="shared" si="52"/>
        <v>1</v>
      </c>
      <c r="U238" s="91">
        <f t="shared" si="53"/>
        <v>1</v>
      </c>
      <c r="V238" s="91">
        <f t="shared" si="54"/>
        <v>1</v>
      </c>
      <c r="W238" s="91" t="str">
        <f t="shared" si="55"/>
        <v/>
      </c>
      <c r="X238" s="91" t="str">
        <f t="shared" si="56"/>
        <v/>
      </c>
      <c r="Y238" s="91" t="str">
        <f t="shared" si="57"/>
        <v/>
      </c>
      <c r="Z238" s="91">
        <f t="shared" si="58"/>
        <v>1</v>
      </c>
    </row>
    <row r="239" spans="2:26" x14ac:dyDescent="0.25">
      <c r="B239" s="80"/>
      <c r="C239" s="81"/>
      <c r="D239" s="81"/>
      <c r="E239" s="81"/>
      <c r="F239" s="82"/>
      <c r="G239" s="88"/>
      <c r="H239" s="89"/>
      <c r="I239" s="89"/>
      <c r="J239" s="90"/>
      <c r="K239" s="86" t="str">
        <f t="shared" si="59"/>
        <v/>
      </c>
      <c r="L239" s="87" t="str">
        <f t="shared" si="50"/>
        <v/>
      </c>
      <c r="M239" s="58"/>
      <c r="N239" s="1"/>
      <c r="O239" s="91" t="str">
        <f t="shared" si="60"/>
        <v/>
      </c>
      <c r="P239" s="91" t="str">
        <f t="shared" si="61"/>
        <v/>
      </c>
      <c r="Q239" s="91" t="str">
        <f t="shared" si="62"/>
        <v/>
      </c>
      <c r="R239" s="91" t="str">
        <f t="shared" si="63"/>
        <v/>
      </c>
      <c r="S239" s="91">
        <f t="shared" si="51"/>
        <v>1</v>
      </c>
      <c r="T239" s="91">
        <f t="shared" si="52"/>
        <v>1</v>
      </c>
      <c r="U239" s="91">
        <f t="shared" si="53"/>
        <v>1</v>
      </c>
      <c r="V239" s="91">
        <f t="shared" si="54"/>
        <v>1</v>
      </c>
      <c r="W239" s="91" t="str">
        <f t="shared" si="55"/>
        <v/>
      </c>
      <c r="X239" s="91" t="str">
        <f t="shared" si="56"/>
        <v/>
      </c>
      <c r="Y239" s="91" t="str">
        <f t="shared" si="57"/>
        <v/>
      </c>
      <c r="Z239" s="91">
        <f t="shared" si="58"/>
        <v>1</v>
      </c>
    </row>
    <row r="240" spans="2:26" x14ac:dyDescent="0.25">
      <c r="B240" s="80"/>
      <c r="C240" s="81"/>
      <c r="D240" s="81"/>
      <c r="E240" s="81"/>
      <c r="F240" s="82"/>
      <c r="G240" s="88"/>
      <c r="H240" s="89"/>
      <c r="I240" s="89"/>
      <c r="J240" s="90"/>
      <c r="K240" s="86" t="str">
        <f t="shared" si="59"/>
        <v/>
      </c>
      <c r="L240" s="87" t="str">
        <f t="shared" si="50"/>
        <v/>
      </c>
      <c r="M240" s="58"/>
      <c r="N240" s="1"/>
      <c r="O240" s="91" t="str">
        <f t="shared" si="60"/>
        <v/>
      </c>
      <c r="P240" s="91" t="str">
        <f t="shared" si="61"/>
        <v/>
      </c>
      <c r="Q240" s="91" t="str">
        <f t="shared" si="62"/>
        <v/>
      </c>
      <c r="R240" s="91" t="str">
        <f t="shared" si="63"/>
        <v/>
      </c>
      <c r="S240" s="91">
        <f t="shared" si="51"/>
        <v>1</v>
      </c>
      <c r="T240" s="91">
        <f t="shared" si="52"/>
        <v>1</v>
      </c>
      <c r="U240" s="91">
        <f t="shared" si="53"/>
        <v>1</v>
      </c>
      <c r="V240" s="91">
        <f t="shared" si="54"/>
        <v>1</v>
      </c>
      <c r="W240" s="91" t="str">
        <f t="shared" si="55"/>
        <v/>
      </c>
      <c r="X240" s="91" t="str">
        <f t="shared" si="56"/>
        <v/>
      </c>
      <c r="Y240" s="91" t="str">
        <f t="shared" si="57"/>
        <v/>
      </c>
      <c r="Z240" s="91">
        <f t="shared" si="58"/>
        <v>1</v>
      </c>
    </row>
    <row r="241" spans="2:26" x14ac:dyDescent="0.25">
      <c r="B241" s="80"/>
      <c r="C241" s="81"/>
      <c r="D241" s="81"/>
      <c r="E241" s="81"/>
      <c r="F241" s="82"/>
      <c r="G241" s="88"/>
      <c r="H241" s="89"/>
      <c r="I241" s="89"/>
      <c r="J241" s="90"/>
      <c r="K241" s="86" t="str">
        <f t="shared" si="59"/>
        <v/>
      </c>
      <c r="L241" s="87" t="str">
        <f t="shared" si="50"/>
        <v/>
      </c>
      <c r="M241" s="58"/>
      <c r="N241" s="1"/>
      <c r="O241" s="91" t="str">
        <f t="shared" si="60"/>
        <v/>
      </c>
      <c r="P241" s="91" t="str">
        <f t="shared" si="61"/>
        <v/>
      </c>
      <c r="Q241" s="91" t="str">
        <f t="shared" si="62"/>
        <v/>
      </c>
      <c r="R241" s="91" t="str">
        <f t="shared" si="63"/>
        <v/>
      </c>
      <c r="S241" s="91">
        <f t="shared" si="51"/>
        <v>1</v>
      </c>
      <c r="T241" s="91">
        <f t="shared" si="52"/>
        <v>1</v>
      </c>
      <c r="U241" s="91">
        <f t="shared" si="53"/>
        <v>1</v>
      </c>
      <c r="V241" s="91">
        <f t="shared" si="54"/>
        <v>1</v>
      </c>
      <c r="W241" s="91" t="str">
        <f t="shared" si="55"/>
        <v/>
      </c>
      <c r="X241" s="91" t="str">
        <f t="shared" si="56"/>
        <v/>
      </c>
      <c r="Y241" s="91" t="str">
        <f t="shared" si="57"/>
        <v/>
      </c>
      <c r="Z241" s="91">
        <f t="shared" si="58"/>
        <v>1</v>
      </c>
    </row>
    <row r="242" spans="2:26" x14ac:dyDescent="0.25">
      <c r="B242" s="80"/>
      <c r="C242" s="81"/>
      <c r="D242" s="81"/>
      <c r="E242" s="81"/>
      <c r="F242" s="82"/>
      <c r="G242" s="88"/>
      <c r="H242" s="89"/>
      <c r="I242" s="89"/>
      <c r="J242" s="90"/>
      <c r="K242" s="86" t="str">
        <f t="shared" si="59"/>
        <v/>
      </c>
      <c r="L242" s="87" t="str">
        <f t="shared" si="50"/>
        <v/>
      </c>
      <c r="M242" s="58"/>
      <c r="N242" s="1"/>
      <c r="O242" s="91" t="str">
        <f t="shared" si="60"/>
        <v/>
      </c>
      <c r="P242" s="91" t="str">
        <f t="shared" si="61"/>
        <v/>
      </c>
      <c r="Q242" s="91" t="str">
        <f t="shared" si="62"/>
        <v/>
      </c>
      <c r="R242" s="91" t="str">
        <f t="shared" si="63"/>
        <v/>
      </c>
      <c r="S242" s="91">
        <f t="shared" si="51"/>
        <v>1</v>
      </c>
      <c r="T242" s="91">
        <f t="shared" si="52"/>
        <v>1</v>
      </c>
      <c r="U242" s="91">
        <f t="shared" si="53"/>
        <v>1</v>
      </c>
      <c r="V242" s="91">
        <f t="shared" si="54"/>
        <v>1</v>
      </c>
      <c r="W242" s="91" t="str">
        <f t="shared" si="55"/>
        <v/>
      </c>
      <c r="X242" s="91" t="str">
        <f t="shared" si="56"/>
        <v/>
      </c>
      <c r="Y242" s="91" t="str">
        <f t="shared" si="57"/>
        <v/>
      </c>
      <c r="Z242" s="91">
        <f t="shared" si="58"/>
        <v>1</v>
      </c>
    </row>
    <row r="243" spans="2:26" x14ac:dyDescent="0.25">
      <c r="B243" s="80"/>
      <c r="C243" s="81"/>
      <c r="D243" s="81"/>
      <c r="E243" s="81"/>
      <c r="F243" s="82"/>
      <c r="G243" s="88"/>
      <c r="H243" s="89"/>
      <c r="I243" s="89"/>
      <c r="J243" s="90"/>
      <c r="K243" s="86" t="str">
        <f t="shared" si="59"/>
        <v/>
      </c>
      <c r="L243" s="87" t="str">
        <f t="shared" si="50"/>
        <v/>
      </c>
      <c r="M243" s="58"/>
      <c r="N243" s="1"/>
      <c r="O243" s="91" t="str">
        <f t="shared" si="60"/>
        <v/>
      </c>
      <c r="P243" s="91" t="str">
        <f t="shared" si="61"/>
        <v/>
      </c>
      <c r="Q243" s="91" t="str">
        <f t="shared" si="62"/>
        <v/>
      </c>
      <c r="R243" s="91" t="str">
        <f t="shared" si="63"/>
        <v/>
      </c>
      <c r="S243" s="91">
        <f t="shared" si="51"/>
        <v>1</v>
      </c>
      <c r="T243" s="91">
        <f t="shared" si="52"/>
        <v>1</v>
      </c>
      <c r="U243" s="91">
        <f t="shared" si="53"/>
        <v>1</v>
      </c>
      <c r="V243" s="91">
        <f t="shared" si="54"/>
        <v>1</v>
      </c>
      <c r="W243" s="91" t="str">
        <f t="shared" si="55"/>
        <v/>
      </c>
      <c r="X243" s="91" t="str">
        <f t="shared" si="56"/>
        <v/>
      </c>
      <c r="Y243" s="91" t="str">
        <f t="shared" si="57"/>
        <v/>
      </c>
      <c r="Z243" s="91">
        <f t="shared" si="58"/>
        <v>1</v>
      </c>
    </row>
    <row r="244" spans="2:26" x14ac:dyDescent="0.25">
      <c r="B244" s="80"/>
      <c r="C244" s="81"/>
      <c r="D244" s="81"/>
      <c r="E244" s="81"/>
      <c r="F244" s="82"/>
      <c r="G244" s="88"/>
      <c r="H244" s="89"/>
      <c r="I244" s="89"/>
      <c r="J244" s="90"/>
      <c r="K244" s="86" t="str">
        <f t="shared" si="59"/>
        <v/>
      </c>
      <c r="L244" s="87" t="str">
        <f t="shared" si="50"/>
        <v/>
      </c>
      <c r="M244" s="58"/>
      <c r="N244" s="1"/>
      <c r="O244" s="91" t="str">
        <f t="shared" si="60"/>
        <v/>
      </c>
      <c r="P244" s="91" t="str">
        <f t="shared" si="61"/>
        <v/>
      </c>
      <c r="Q244" s="91" t="str">
        <f t="shared" si="62"/>
        <v/>
      </c>
      <c r="R244" s="91" t="str">
        <f t="shared" si="63"/>
        <v/>
      </c>
      <c r="S244" s="91">
        <f t="shared" si="51"/>
        <v>1</v>
      </c>
      <c r="T244" s="91">
        <f t="shared" si="52"/>
        <v>1</v>
      </c>
      <c r="U244" s="91">
        <f t="shared" si="53"/>
        <v>1</v>
      </c>
      <c r="V244" s="91">
        <f t="shared" si="54"/>
        <v>1</v>
      </c>
      <c r="W244" s="91" t="str">
        <f t="shared" si="55"/>
        <v/>
      </c>
      <c r="X244" s="91" t="str">
        <f t="shared" si="56"/>
        <v/>
      </c>
      <c r="Y244" s="91" t="str">
        <f t="shared" si="57"/>
        <v/>
      </c>
      <c r="Z244" s="91">
        <f t="shared" si="58"/>
        <v>1</v>
      </c>
    </row>
    <row r="245" spans="2:26" x14ac:dyDescent="0.25">
      <c r="B245" s="80"/>
      <c r="C245" s="81"/>
      <c r="D245" s="81"/>
      <c r="E245" s="81"/>
      <c r="F245" s="82"/>
      <c r="G245" s="88"/>
      <c r="H245" s="89"/>
      <c r="I245" s="89"/>
      <c r="J245" s="90"/>
      <c r="K245" s="86" t="str">
        <f t="shared" si="59"/>
        <v/>
      </c>
      <c r="L245" s="87" t="str">
        <f t="shared" si="50"/>
        <v/>
      </c>
      <c r="M245" s="58"/>
      <c r="N245" s="1"/>
      <c r="O245" s="91" t="str">
        <f t="shared" si="60"/>
        <v/>
      </c>
      <c r="P245" s="91" t="str">
        <f t="shared" si="61"/>
        <v/>
      </c>
      <c r="Q245" s="91" t="str">
        <f t="shared" si="62"/>
        <v/>
      </c>
      <c r="R245" s="91" t="str">
        <f t="shared" si="63"/>
        <v/>
      </c>
      <c r="S245" s="91">
        <f t="shared" si="51"/>
        <v>1</v>
      </c>
      <c r="T245" s="91">
        <f t="shared" si="52"/>
        <v>1</v>
      </c>
      <c r="U245" s="91">
        <f t="shared" si="53"/>
        <v>1</v>
      </c>
      <c r="V245" s="91">
        <f t="shared" si="54"/>
        <v>1</v>
      </c>
      <c r="W245" s="91" t="str">
        <f t="shared" si="55"/>
        <v/>
      </c>
      <c r="X245" s="91" t="str">
        <f t="shared" si="56"/>
        <v/>
      </c>
      <c r="Y245" s="91" t="str">
        <f t="shared" si="57"/>
        <v/>
      </c>
      <c r="Z245" s="91">
        <f t="shared" si="58"/>
        <v>1</v>
      </c>
    </row>
    <row r="246" spans="2:26" x14ac:dyDescent="0.25">
      <c r="B246" s="80"/>
      <c r="C246" s="81"/>
      <c r="D246" s="81"/>
      <c r="E246" s="81"/>
      <c r="F246" s="82"/>
      <c r="G246" s="88"/>
      <c r="H246" s="89"/>
      <c r="I246" s="89"/>
      <c r="J246" s="90"/>
      <c r="K246" s="86" t="str">
        <f t="shared" si="59"/>
        <v/>
      </c>
      <c r="L246" s="87" t="str">
        <f t="shared" si="50"/>
        <v/>
      </c>
      <c r="M246" s="58"/>
      <c r="N246" s="1"/>
      <c r="O246" s="91" t="str">
        <f t="shared" si="60"/>
        <v/>
      </c>
      <c r="P246" s="91" t="str">
        <f t="shared" si="61"/>
        <v/>
      </c>
      <c r="Q246" s="91" t="str">
        <f t="shared" si="62"/>
        <v/>
      </c>
      <c r="R246" s="91" t="str">
        <f t="shared" si="63"/>
        <v/>
      </c>
      <c r="S246" s="91">
        <f t="shared" si="51"/>
        <v>1</v>
      </c>
      <c r="T246" s="91">
        <f t="shared" si="52"/>
        <v>1</v>
      </c>
      <c r="U246" s="91">
        <f t="shared" si="53"/>
        <v>1</v>
      </c>
      <c r="V246" s="91">
        <f t="shared" si="54"/>
        <v>1</v>
      </c>
      <c r="W246" s="91" t="str">
        <f t="shared" si="55"/>
        <v/>
      </c>
      <c r="X246" s="91" t="str">
        <f t="shared" si="56"/>
        <v/>
      </c>
      <c r="Y246" s="91" t="str">
        <f t="shared" si="57"/>
        <v/>
      </c>
      <c r="Z246" s="91">
        <f t="shared" si="58"/>
        <v>1</v>
      </c>
    </row>
    <row r="247" spans="2:26" x14ac:dyDescent="0.25">
      <c r="B247" s="80"/>
      <c r="C247" s="81"/>
      <c r="D247" s="81"/>
      <c r="E247" s="81"/>
      <c r="F247" s="82"/>
      <c r="G247" s="88"/>
      <c r="H247" s="89"/>
      <c r="I247" s="89"/>
      <c r="J247" s="90"/>
      <c r="K247" s="86" t="str">
        <f t="shared" si="59"/>
        <v/>
      </c>
      <c r="L247" s="87" t="str">
        <f t="shared" si="50"/>
        <v/>
      </c>
      <c r="M247" s="58"/>
      <c r="N247" s="1"/>
      <c r="O247" s="91" t="str">
        <f t="shared" si="60"/>
        <v/>
      </c>
      <c r="P247" s="91" t="str">
        <f t="shared" si="61"/>
        <v/>
      </c>
      <c r="Q247" s="91" t="str">
        <f t="shared" si="62"/>
        <v/>
      </c>
      <c r="R247" s="91" t="str">
        <f t="shared" si="63"/>
        <v/>
      </c>
      <c r="S247" s="91">
        <f t="shared" si="51"/>
        <v>1</v>
      </c>
      <c r="T247" s="91">
        <f t="shared" si="52"/>
        <v>1</v>
      </c>
      <c r="U247" s="91">
        <f t="shared" si="53"/>
        <v>1</v>
      </c>
      <c r="V247" s="91">
        <f t="shared" si="54"/>
        <v>1</v>
      </c>
      <c r="W247" s="91" t="str">
        <f t="shared" si="55"/>
        <v/>
      </c>
      <c r="X247" s="91" t="str">
        <f t="shared" si="56"/>
        <v/>
      </c>
      <c r="Y247" s="91" t="str">
        <f t="shared" si="57"/>
        <v/>
      </c>
      <c r="Z247" s="91">
        <f t="shared" si="58"/>
        <v>1</v>
      </c>
    </row>
    <row r="248" spans="2:26" x14ac:dyDescent="0.25">
      <c r="B248" s="80"/>
      <c r="C248" s="81"/>
      <c r="D248" s="81"/>
      <c r="E248" s="81"/>
      <c r="F248" s="82"/>
      <c r="G248" s="88"/>
      <c r="H248" s="89"/>
      <c r="I248" s="89"/>
      <c r="J248" s="90"/>
      <c r="K248" s="86" t="str">
        <f t="shared" si="59"/>
        <v/>
      </c>
      <c r="L248" s="87" t="str">
        <f t="shared" si="50"/>
        <v/>
      </c>
      <c r="M248" s="58"/>
      <c r="N248" s="1"/>
      <c r="O248" s="91" t="str">
        <f t="shared" si="60"/>
        <v/>
      </c>
      <c r="P248" s="91" t="str">
        <f t="shared" si="61"/>
        <v/>
      </c>
      <c r="Q248" s="91" t="str">
        <f t="shared" si="62"/>
        <v/>
      </c>
      <c r="R248" s="91" t="str">
        <f t="shared" si="63"/>
        <v/>
      </c>
      <c r="S248" s="91">
        <f t="shared" si="51"/>
        <v>1</v>
      </c>
      <c r="T248" s="91">
        <f t="shared" si="52"/>
        <v>1</v>
      </c>
      <c r="U248" s="91">
        <f t="shared" si="53"/>
        <v>1</v>
      </c>
      <c r="V248" s="91">
        <f t="shared" si="54"/>
        <v>1</v>
      </c>
      <c r="W248" s="91" t="str">
        <f t="shared" si="55"/>
        <v/>
      </c>
      <c r="X248" s="91" t="str">
        <f t="shared" si="56"/>
        <v/>
      </c>
      <c r="Y248" s="91" t="str">
        <f t="shared" si="57"/>
        <v/>
      </c>
      <c r="Z248" s="91">
        <f t="shared" si="58"/>
        <v>1</v>
      </c>
    </row>
    <row r="249" spans="2:26" x14ac:dyDescent="0.25">
      <c r="B249" s="80"/>
      <c r="C249" s="81"/>
      <c r="D249" s="81"/>
      <c r="E249" s="81"/>
      <c r="F249" s="82"/>
      <c r="G249" s="88"/>
      <c r="H249" s="89"/>
      <c r="I249" s="89"/>
      <c r="J249" s="90"/>
      <c r="K249" s="86" t="str">
        <f t="shared" si="59"/>
        <v/>
      </c>
      <c r="L249" s="87" t="str">
        <f t="shared" si="50"/>
        <v/>
      </c>
      <c r="M249" s="58"/>
      <c r="N249" s="1"/>
      <c r="O249" s="91" t="str">
        <f t="shared" si="60"/>
        <v/>
      </c>
      <c r="P249" s="91" t="str">
        <f t="shared" si="61"/>
        <v/>
      </c>
      <c r="Q249" s="91" t="str">
        <f t="shared" si="62"/>
        <v/>
      </c>
      <c r="R249" s="91" t="str">
        <f t="shared" si="63"/>
        <v/>
      </c>
      <c r="S249" s="91">
        <f t="shared" si="51"/>
        <v>1</v>
      </c>
      <c r="T249" s="91">
        <f t="shared" si="52"/>
        <v>1</v>
      </c>
      <c r="U249" s="91">
        <f t="shared" si="53"/>
        <v>1</v>
      </c>
      <c r="V249" s="91">
        <f t="shared" si="54"/>
        <v>1</v>
      </c>
      <c r="W249" s="91" t="str">
        <f t="shared" si="55"/>
        <v/>
      </c>
      <c r="X249" s="91" t="str">
        <f t="shared" si="56"/>
        <v/>
      </c>
      <c r="Y249" s="91" t="str">
        <f t="shared" si="57"/>
        <v/>
      </c>
      <c r="Z249" s="91">
        <f t="shared" si="58"/>
        <v>1</v>
      </c>
    </row>
    <row r="250" spans="2:26" x14ac:dyDescent="0.25">
      <c r="B250" s="80"/>
      <c r="C250" s="81"/>
      <c r="D250" s="81"/>
      <c r="E250" s="81"/>
      <c r="F250" s="82"/>
      <c r="G250" s="88"/>
      <c r="H250" s="89"/>
      <c r="I250" s="89"/>
      <c r="J250" s="90"/>
      <c r="K250" s="86" t="str">
        <f t="shared" si="59"/>
        <v/>
      </c>
      <c r="L250" s="87" t="str">
        <f t="shared" si="50"/>
        <v/>
      </c>
      <c r="M250" s="58"/>
      <c r="N250" s="1"/>
      <c r="O250" s="91" t="str">
        <f t="shared" si="60"/>
        <v/>
      </c>
      <c r="P250" s="91" t="str">
        <f t="shared" si="61"/>
        <v/>
      </c>
      <c r="Q250" s="91" t="str">
        <f t="shared" si="62"/>
        <v/>
      </c>
      <c r="R250" s="91" t="str">
        <f t="shared" si="63"/>
        <v/>
      </c>
      <c r="S250" s="91">
        <f t="shared" si="51"/>
        <v>1</v>
      </c>
      <c r="T250" s="91">
        <f t="shared" si="52"/>
        <v>1</v>
      </c>
      <c r="U250" s="91">
        <f t="shared" si="53"/>
        <v>1</v>
      </c>
      <c r="V250" s="91">
        <f t="shared" si="54"/>
        <v>1</v>
      </c>
      <c r="W250" s="91" t="str">
        <f t="shared" si="55"/>
        <v/>
      </c>
      <c r="X250" s="91" t="str">
        <f t="shared" si="56"/>
        <v/>
      </c>
      <c r="Y250" s="91" t="str">
        <f t="shared" si="57"/>
        <v/>
      </c>
      <c r="Z250" s="91">
        <f t="shared" si="58"/>
        <v>1</v>
      </c>
    </row>
    <row r="251" spans="2:26" x14ac:dyDescent="0.25">
      <c r="B251" s="80"/>
      <c r="C251" s="81"/>
      <c r="D251" s="81"/>
      <c r="E251" s="81"/>
      <c r="F251" s="82"/>
      <c r="G251" s="88"/>
      <c r="H251" s="89"/>
      <c r="I251" s="89"/>
      <c r="J251" s="90"/>
      <c r="K251" s="86" t="str">
        <f t="shared" si="59"/>
        <v/>
      </c>
      <c r="L251" s="87" t="str">
        <f t="shared" si="50"/>
        <v/>
      </c>
      <c r="M251" s="58"/>
      <c r="N251" s="1"/>
      <c r="O251" s="91" t="str">
        <f t="shared" si="60"/>
        <v/>
      </c>
      <c r="P251" s="91" t="str">
        <f t="shared" si="61"/>
        <v/>
      </c>
      <c r="Q251" s="91" t="str">
        <f t="shared" si="62"/>
        <v/>
      </c>
      <c r="R251" s="91" t="str">
        <f t="shared" si="63"/>
        <v/>
      </c>
      <c r="S251" s="91">
        <f t="shared" si="51"/>
        <v>1</v>
      </c>
      <c r="T251" s="91">
        <f t="shared" si="52"/>
        <v>1</v>
      </c>
      <c r="U251" s="91">
        <f t="shared" si="53"/>
        <v>1</v>
      </c>
      <c r="V251" s="91">
        <f t="shared" si="54"/>
        <v>1</v>
      </c>
      <c r="W251" s="91" t="str">
        <f t="shared" si="55"/>
        <v/>
      </c>
      <c r="X251" s="91" t="str">
        <f t="shared" si="56"/>
        <v/>
      </c>
      <c r="Y251" s="91" t="str">
        <f t="shared" si="57"/>
        <v/>
      </c>
      <c r="Z251" s="91">
        <f t="shared" si="58"/>
        <v>1</v>
      </c>
    </row>
    <row r="252" spans="2:26" x14ac:dyDescent="0.25">
      <c r="B252" s="80"/>
      <c r="C252" s="81"/>
      <c r="D252" s="81"/>
      <c r="E252" s="81"/>
      <c r="F252" s="82"/>
      <c r="G252" s="88"/>
      <c r="H252" s="89"/>
      <c r="I252" s="89"/>
      <c r="J252" s="90"/>
      <c r="K252" s="86" t="str">
        <f t="shared" si="59"/>
        <v/>
      </c>
      <c r="L252" s="87" t="str">
        <f t="shared" ref="L252:L260" si="64">IF(Z252&lt;&gt;Z251,Z251,"")</f>
        <v/>
      </c>
      <c r="M252" s="58"/>
      <c r="N252" s="1"/>
      <c r="O252" s="91" t="str">
        <f t="shared" si="60"/>
        <v/>
      </c>
      <c r="P252" s="91" t="str">
        <f t="shared" si="61"/>
        <v/>
      </c>
      <c r="Q252" s="91" t="str">
        <f t="shared" si="62"/>
        <v/>
      </c>
      <c r="R252" s="91" t="str">
        <f t="shared" si="63"/>
        <v/>
      </c>
      <c r="S252" s="91">
        <f t="shared" ref="S252:S260" si="65">IF(O252&lt;&gt;"",O252/100,1)</f>
        <v>1</v>
      </c>
      <c r="T252" s="91">
        <f t="shared" ref="T252:T260" si="66">IF(P252&lt;&gt;"",P252/100,1)</f>
        <v>1</v>
      </c>
      <c r="U252" s="91">
        <f t="shared" ref="U252:U260" si="67">IF(Q252&lt;&gt;"",Q252/100,1)</f>
        <v>1</v>
      </c>
      <c r="V252" s="91">
        <f t="shared" ref="V252:V260" si="68">IF(R252&lt;&gt;"",R252/100,1)</f>
        <v>1</v>
      </c>
      <c r="W252" s="91" t="str">
        <f t="shared" ref="W252:W260" si="69">IF(OR(F252="P",F252="p",F252="M",F252="m",F252="O",F252="o"),"X","")</f>
        <v/>
      </c>
      <c r="X252" s="91" t="str">
        <f t="shared" ref="X252:X260" si="70">IF(W252&lt;&gt;"",S252*T252*U252*V252*100,"")</f>
        <v/>
      </c>
      <c r="Y252" s="91" t="str">
        <f t="shared" ref="Y252:Y260" si="71">IF(OR(F252="P",F252="p",F252="M",F252="m",F252="-",F252="N",F252="n"),"X","")</f>
        <v/>
      </c>
      <c r="Z252" s="91">
        <f t="shared" ref="Z252:Z260" si="72">IF(Y252&lt;&gt;"",Z251+1,Z251)</f>
        <v>1</v>
      </c>
    </row>
    <row r="253" spans="2:26" x14ac:dyDescent="0.25">
      <c r="B253" s="80"/>
      <c r="C253" s="81"/>
      <c r="D253" s="81"/>
      <c r="E253" s="81"/>
      <c r="F253" s="82"/>
      <c r="G253" s="88"/>
      <c r="H253" s="89"/>
      <c r="I253" s="89"/>
      <c r="J253" s="90"/>
      <c r="K253" s="86" t="str">
        <f t="shared" si="59"/>
        <v/>
      </c>
      <c r="L253" s="87" t="str">
        <f t="shared" si="64"/>
        <v/>
      </c>
      <c r="M253" s="58"/>
      <c r="N253" s="1"/>
      <c r="O253" s="91" t="str">
        <f t="shared" si="60"/>
        <v/>
      </c>
      <c r="P253" s="91" t="str">
        <f t="shared" si="61"/>
        <v/>
      </c>
      <c r="Q253" s="91" t="str">
        <f t="shared" si="62"/>
        <v/>
      </c>
      <c r="R253" s="91" t="str">
        <f t="shared" si="63"/>
        <v/>
      </c>
      <c r="S253" s="91">
        <f t="shared" si="65"/>
        <v>1</v>
      </c>
      <c r="T253" s="91">
        <f t="shared" si="66"/>
        <v>1</v>
      </c>
      <c r="U253" s="91">
        <f t="shared" si="67"/>
        <v>1</v>
      </c>
      <c r="V253" s="91">
        <f t="shared" si="68"/>
        <v>1</v>
      </c>
      <c r="W253" s="91" t="str">
        <f t="shared" si="69"/>
        <v/>
      </c>
      <c r="X253" s="91" t="str">
        <f t="shared" si="70"/>
        <v/>
      </c>
      <c r="Y253" s="91" t="str">
        <f t="shared" si="71"/>
        <v/>
      </c>
      <c r="Z253" s="91">
        <f t="shared" si="72"/>
        <v>1</v>
      </c>
    </row>
    <row r="254" spans="2:26" x14ac:dyDescent="0.25">
      <c r="B254" s="80"/>
      <c r="C254" s="81"/>
      <c r="D254" s="81"/>
      <c r="E254" s="81"/>
      <c r="F254" s="82"/>
      <c r="G254" s="88"/>
      <c r="H254" s="89"/>
      <c r="I254" s="89"/>
      <c r="J254" s="90"/>
      <c r="K254" s="86" t="str">
        <f t="shared" si="59"/>
        <v/>
      </c>
      <c r="L254" s="87" t="str">
        <f t="shared" si="64"/>
        <v/>
      </c>
      <c r="M254" s="58"/>
      <c r="N254" s="1"/>
      <c r="O254" s="91" t="str">
        <f t="shared" si="60"/>
        <v/>
      </c>
      <c r="P254" s="91" t="str">
        <f t="shared" si="61"/>
        <v/>
      </c>
      <c r="Q254" s="91" t="str">
        <f t="shared" si="62"/>
        <v/>
      </c>
      <c r="R254" s="91" t="str">
        <f t="shared" si="63"/>
        <v/>
      </c>
      <c r="S254" s="91">
        <f t="shared" si="65"/>
        <v>1</v>
      </c>
      <c r="T254" s="91">
        <f t="shared" si="66"/>
        <v>1</v>
      </c>
      <c r="U254" s="91">
        <f t="shared" si="67"/>
        <v>1</v>
      </c>
      <c r="V254" s="91">
        <f t="shared" si="68"/>
        <v>1</v>
      </c>
      <c r="W254" s="91" t="str">
        <f t="shared" si="69"/>
        <v/>
      </c>
      <c r="X254" s="91" t="str">
        <f t="shared" si="70"/>
        <v/>
      </c>
      <c r="Y254" s="91" t="str">
        <f t="shared" si="71"/>
        <v/>
      </c>
      <c r="Z254" s="91">
        <f t="shared" si="72"/>
        <v>1</v>
      </c>
    </row>
    <row r="255" spans="2:26" x14ac:dyDescent="0.25">
      <c r="B255" s="80"/>
      <c r="C255" s="81"/>
      <c r="D255" s="81"/>
      <c r="E255" s="81"/>
      <c r="F255" s="82"/>
      <c r="G255" s="88"/>
      <c r="H255" s="89"/>
      <c r="I255" s="89"/>
      <c r="J255" s="90"/>
      <c r="K255" s="86" t="str">
        <f t="shared" si="59"/>
        <v/>
      </c>
      <c r="L255" s="87" t="str">
        <f t="shared" si="64"/>
        <v/>
      </c>
      <c r="M255" s="58"/>
      <c r="N255" s="1"/>
      <c r="O255" s="91" t="str">
        <f t="shared" si="60"/>
        <v/>
      </c>
      <c r="P255" s="91" t="str">
        <f t="shared" si="61"/>
        <v/>
      </c>
      <c r="Q255" s="91" t="str">
        <f t="shared" si="62"/>
        <v/>
      </c>
      <c r="R255" s="91" t="str">
        <f t="shared" si="63"/>
        <v/>
      </c>
      <c r="S255" s="91">
        <f t="shared" si="65"/>
        <v>1</v>
      </c>
      <c r="T255" s="91">
        <f t="shared" si="66"/>
        <v>1</v>
      </c>
      <c r="U255" s="91">
        <f t="shared" si="67"/>
        <v>1</v>
      </c>
      <c r="V255" s="91">
        <f t="shared" si="68"/>
        <v>1</v>
      </c>
      <c r="W255" s="91" t="str">
        <f t="shared" si="69"/>
        <v/>
      </c>
      <c r="X255" s="91" t="str">
        <f t="shared" si="70"/>
        <v/>
      </c>
      <c r="Y255" s="91" t="str">
        <f t="shared" si="71"/>
        <v/>
      </c>
      <c r="Z255" s="91">
        <f t="shared" si="72"/>
        <v>1</v>
      </c>
    </row>
    <row r="256" spans="2:26" x14ac:dyDescent="0.25">
      <c r="B256" s="80"/>
      <c r="C256" s="81"/>
      <c r="D256" s="81"/>
      <c r="E256" s="81"/>
      <c r="F256" s="82"/>
      <c r="G256" s="88"/>
      <c r="H256" s="89"/>
      <c r="I256" s="89"/>
      <c r="J256" s="90"/>
      <c r="K256" s="86" t="str">
        <f t="shared" si="59"/>
        <v/>
      </c>
      <c r="L256" s="87" t="str">
        <f t="shared" si="64"/>
        <v/>
      </c>
      <c r="M256" s="58"/>
      <c r="N256" s="1"/>
      <c r="O256" s="91" t="str">
        <f t="shared" si="60"/>
        <v/>
      </c>
      <c r="P256" s="91" t="str">
        <f t="shared" si="61"/>
        <v/>
      </c>
      <c r="Q256" s="91" t="str">
        <f t="shared" si="62"/>
        <v/>
      </c>
      <c r="R256" s="91" t="str">
        <f t="shared" si="63"/>
        <v/>
      </c>
      <c r="S256" s="91">
        <f t="shared" si="65"/>
        <v>1</v>
      </c>
      <c r="T256" s="91">
        <f t="shared" si="66"/>
        <v>1</v>
      </c>
      <c r="U256" s="91">
        <f t="shared" si="67"/>
        <v>1</v>
      </c>
      <c r="V256" s="91">
        <f t="shared" si="68"/>
        <v>1</v>
      </c>
      <c r="W256" s="91" t="str">
        <f t="shared" si="69"/>
        <v/>
      </c>
      <c r="X256" s="91" t="str">
        <f t="shared" si="70"/>
        <v/>
      </c>
      <c r="Y256" s="91" t="str">
        <f t="shared" si="71"/>
        <v/>
      </c>
      <c r="Z256" s="91">
        <f t="shared" si="72"/>
        <v>1</v>
      </c>
    </row>
    <row r="257" spans="2:26" x14ac:dyDescent="0.25">
      <c r="B257" s="80"/>
      <c r="C257" s="81"/>
      <c r="D257" s="81"/>
      <c r="E257" s="81"/>
      <c r="F257" s="82"/>
      <c r="G257" s="88"/>
      <c r="H257" s="89"/>
      <c r="I257" s="89"/>
      <c r="J257" s="90"/>
      <c r="K257" s="86" t="str">
        <f t="shared" si="59"/>
        <v/>
      </c>
      <c r="L257" s="87" t="str">
        <f t="shared" si="64"/>
        <v/>
      </c>
      <c r="M257" s="58"/>
      <c r="N257" s="1"/>
      <c r="O257" s="91" t="str">
        <f t="shared" si="60"/>
        <v/>
      </c>
      <c r="P257" s="91" t="str">
        <f t="shared" si="61"/>
        <v/>
      </c>
      <c r="Q257" s="91" t="str">
        <f t="shared" si="62"/>
        <v/>
      </c>
      <c r="R257" s="91" t="str">
        <f t="shared" si="63"/>
        <v/>
      </c>
      <c r="S257" s="91">
        <f t="shared" si="65"/>
        <v>1</v>
      </c>
      <c r="T257" s="91">
        <f t="shared" si="66"/>
        <v>1</v>
      </c>
      <c r="U257" s="91">
        <f t="shared" si="67"/>
        <v>1</v>
      </c>
      <c r="V257" s="91">
        <f t="shared" si="68"/>
        <v>1</v>
      </c>
      <c r="W257" s="91" t="str">
        <f t="shared" si="69"/>
        <v/>
      </c>
      <c r="X257" s="91" t="str">
        <f t="shared" si="70"/>
        <v/>
      </c>
      <c r="Y257" s="91" t="str">
        <f t="shared" si="71"/>
        <v/>
      </c>
      <c r="Z257" s="91">
        <f t="shared" si="72"/>
        <v>1</v>
      </c>
    </row>
    <row r="258" spans="2:26" x14ac:dyDescent="0.25">
      <c r="B258" s="80"/>
      <c r="C258" s="81"/>
      <c r="D258" s="81"/>
      <c r="E258" s="81"/>
      <c r="F258" s="82"/>
      <c r="G258" s="88"/>
      <c r="H258" s="89"/>
      <c r="I258" s="89"/>
      <c r="J258" s="90"/>
      <c r="K258" s="86" t="str">
        <f t="shared" si="59"/>
        <v/>
      </c>
      <c r="L258" s="87" t="str">
        <f t="shared" si="64"/>
        <v/>
      </c>
      <c r="M258" s="58"/>
      <c r="N258" s="1"/>
      <c r="O258" s="91" t="str">
        <f t="shared" si="60"/>
        <v/>
      </c>
      <c r="P258" s="91" t="str">
        <f t="shared" si="61"/>
        <v/>
      </c>
      <c r="Q258" s="91" t="str">
        <f t="shared" si="62"/>
        <v/>
      </c>
      <c r="R258" s="91" t="str">
        <f t="shared" si="63"/>
        <v/>
      </c>
      <c r="S258" s="91">
        <f t="shared" si="65"/>
        <v>1</v>
      </c>
      <c r="T258" s="91">
        <f t="shared" si="66"/>
        <v>1</v>
      </c>
      <c r="U258" s="91">
        <f t="shared" si="67"/>
        <v>1</v>
      </c>
      <c r="V258" s="91">
        <f t="shared" si="68"/>
        <v>1</v>
      </c>
      <c r="W258" s="91" t="str">
        <f t="shared" si="69"/>
        <v/>
      </c>
      <c r="X258" s="91" t="str">
        <f t="shared" si="70"/>
        <v/>
      </c>
      <c r="Y258" s="91" t="str">
        <f t="shared" si="71"/>
        <v/>
      </c>
      <c r="Z258" s="91">
        <f t="shared" si="72"/>
        <v>1</v>
      </c>
    </row>
    <row r="259" spans="2:26" x14ac:dyDescent="0.25">
      <c r="B259" s="80"/>
      <c r="C259" s="81"/>
      <c r="D259" s="81"/>
      <c r="E259" s="81"/>
      <c r="F259" s="82"/>
      <c r="G259" s="88"/>
      <c r="H259" s="89"/>
      <c r="I259" s="89"/>
      <c r="J259" s="90"/>
      <c r="K259" s="86" t="str">
        <f t="shared" si="59"/>
        <v/>
      </c>
      <c r="L259" s="87" t="str">
        <f t="shared" si="64"/>
        <v/>
      </c>
      <c r="M259" s="58"/>
      <c r="N259" s="1"/>
      <c r="O259" s="91" t="str">
        <f t="shared" si="60"/>
        <v/>
      </c>
      <c r="P259" s="91" t="str">
        <f t="shared" si="61"/>
        <v/>
      </c>
      <c r="Q259" s="91" t="str">
        <f t="shared" si="62"/>
        <v/>
      </c>
      <c r="R259" s="91" t="str">
        <f t="shared" si="63"/>
        <v/>
      </c>
      <c r="S259" s="91">
        <f t="shared" si="65"/>
        <v>1</v>
      </c>
      <c r="T259" s="91">
        <f t="shared" si="66"/>
        <v>1</v>
      </c>
      <c r="U259" s="91">
        <f t="shared" si="67"/>
        <v>1</v>
      </c>
      <c r="V259" s="91">
        <f t="shared" si="68"/>
        <v>1</v>
      </c>
      <c r="W259" s="91" t="str">
        <f t="shared" si="69"/>
        <v/>
      </c>
      <c r="X259" s="91" t="str">
        <f t="shared" si="70"/>
        <v/>
      </c>
      <c r="Y259" s="91" t="str">
        <f t="shared" si="71"/>
        <v/>
      </c>
      <c r="Z259" s="91">
        <f t="shared" si="72"/>
        <v>1</v>
      </c>
    </row>
    <row r="260" spans="2:26" x14ac:dyDescent="0.25">
      <c r="B260" s="80"/>
      <c r="C260" s="81"/>
      <c r="D260" s="81"/>
      <c r="E260" s="81"/>
      <c r="F260" s="82"/>
      <c r="G260" s="88"/>
      <c r="H260" s="89"/>
      <c r="I260" s="89"/>
      <c r="J260" s="90"/>
      <c r="K260" s="86" t="str">
        <f t="shared" si="59"/>
        <v/>
      </c>
      <c r="L260" s="87" t="str">
        <f t="shared" si="64"/>
        <v/>
      </c>
      <c r="M260" s="58"/>
      <c r="N260" s="1"/>
      <c r="O260" s="91" t="str">
        <f t="shared" si="60"/>
        <v/>
      </c>
      <c r="P260" s="91" t="str">
        <f t="shared" si="61"/>
        <v/>
      </c>
      <c r="Q260" s="91" t="str">
        <f t="shared" si="62"/>
        <v/>
      </c>
      <c r="R260" s="91" t="str">
        <f t="shared" si="63"/>
        <v/>
      </c>
      <c r="S260" s="91">
        <f t="shared" si="65"/>
        <v>1</v>
      </c>
      <c r="T260" s="91">
        <f t="shared" si="66"/>
        <v>1</v>
      </c>
      <c r="U260" s="91">
        <f t="shared" si="67"/>
        <v>1</v>
      </c>
      <c r="V260" s="91">
        <f t="shared" si="68"/>
        <v>1</v>
      </c>
      <c r="W260" s="91" t="str">
        <f t="shared" si="69"/>
        <v/>
      </c>
      <c r="X260" s="91" t="str">
        <f t="shared" si="70"/>
        <v/>
      </c>
      <c r="Y260" s="91" t="str">
        <f t="shared" si="71"/>
        <v/>
      </c>
      <c r="Z260" s="91">
        <f t="shared" si="72"/>
        <v>1</v>
      </c>
    </row>
    <row r="261" spans="2:26" x14ac:dyDescent="0.25">
      <c r="M261" s="58"/>
      <c r="N261" s="1"/>
      <c r="Z261" s="3"/>
    </row>
    <row r="262" spans="2:26" x14ac:dyDescent="0.25">
      <c r="M262" s="58"/>
      <c r="N262" s="1"/>
      <c r="Z262" s="3"/>
    </row>
    <row r="263" spans="2:26" x14ac:dyDescent="0.25">
      <c r="M263" s="58"/>
      <c r="N263" s="1"/>
      <c r="Z263" s="3"/>
    </row>
    <row r="264" spans="2:26" x14ac:dyDescent="0.25">
      <c r="M264" s="58"/>
      <c r="N264" s="1"/>
      <c r="Z264" s="3"/>
    </row>
    <row r="265" spans="2:26" x14ac:dyDescent="0.25">
      <c r="M265" s="58"/>
      <c r="N265" s="1"/>
      <c r="Z265" s="3"/>
    </row>
    <row r="266" spans="2:26" x14ac:dyDescent="0.25">
      <c r="M266" s="58"/>
      <c r="N266" s="1"/>
      <c r="Z266" s="3"/>
    </row>
    <row r="267" spans="2:26" x14ac:dyDescent="0.25">
      <c r="M267" s="58"/>
      <c r="N267" s="1"/>
      <c r="Z267" s="3"/>
    </row>
    <row r="268" spans="2:26" x14ac:dyDescent="0.25">
      <c r="M268" s="58"/>
      <c r="N268" s="1"/>
      <c r="Z268" s="3"/>
    </row>
    <row r="269" spans="2:26" x14ac:dyDescent="0.25">
      <c r="M269" s="58"/>
      <c r="N269" s="1"/>
      <c r="Z269" s="3"/>
    </row>
    <row r="270" spans="2:26" x14ac:dyDescent="0.25">
      <c r="M270" s="58"/>
      <c r="N270" s="1"/>
      <c r="Z270" s="3"/>
    </row>
    <row r="271" spans="2:26" x14ac:dyDescent="0.25">
      <c r="M271" s="58"/>
      <c r="N271" s="1"/>
      <c r="Z271" s="3"/>
    </row>
    <row r="272" spans="2:26" x14ac:dyDescent="0.25">
      <c r="M272" s="58"/>
      <c r="N272" s="1"/>
      <c r="Z272" s="3"/>
    </row>
    <row r="273" spans="13:26" x14ac:dyDescent="0.25">
      <c r="M273" s="58"/>
      <c r="N273" s="1"/>
      <c r="Z273" s="3"/>
    </row>
    <row r="274" spans="13:26" x14ac:dyDescent="0.25">
      <c r="M274" s="58"/>
      <c r="N274" s="1"/>
      <c r="Z274" s="3"/>
    </row>
    <row r="275" spans="13:26" x14ac:dyDescent="0.25">
      <c r="M275" s="58"/>
      <c r="N275" s="1"/>
      <c r="Z275" s="3"/>
    </row>
    <row r="276" spans="13:26" x14ac:dyDescent="0.25">
      <c r="M276" s="58"/>
      <c r="N276" s="1"/>
      <c r="Z276" s="3"/>
    </row>
    <row r="277" spans="13:26" x14ac:dyDescent="0.25">
      <c r="M277" s="58"/>
      <c r="N277" s="1"/>
      <c r="Z277" s="3"/>
    </row>
    <row r="278" spans="13:26" x14ac:dyDescent="0.25">
      <c r="M278" s="58"/>
      <c r="N278" s="1"/>
      <c r="Z278" s="3"/>
    </row>
    <row r="279" spans="13:26" x14ac:dyDescent="0.25">
      <c r="M279" s="58"/>
      <c r="N279" s="1"/>
      <c r="Z279" s="3"/>
    </row>
    <row r="280" spans="13:26" x14ac:dyDescent="0.25">
      <c r="M280" s="58"/>
      <c r="N280" s="1"/>
      <c r="Z280" s="3"/>
    </row>
    <row r="281" spans="13:26" x14ac:dyDescent="0.25">
      <c r="M281" s="58"/>
      <c r="N281" s="1"/>
      <c r="Z281" s="3"/>
    </row>
    <row r="282" spans="13:26" x14ac:dyDescent="0.25">
      <c r="M282" s="58"/>
      <c r="N282" s="1"/>
      <c r="Z282" s="3"/>
    </row>
    <row r="283" spans="13:26" x14ac:dyDescent="0.25">
      <c r="M283" s="58"/>
      <c r="N283" s="1"/>
      <c r="Z283" s="3"/>
    </row>
    <row r="284" spans="13:26" x14ac:dyDescent="0.25">
      <c r="M284" s="58"/>
      <c r="N284" s="1"/>
      <c r="Z284" s="3"/>
    </row>
    <row r="285" spans="13:26" x14ac:dyDescent="0.25">
      <c r="M285" s="58"/>
      <c r="N285" s="1"/>
      <c r="Z285" s="3"/>
    </row>
    <row r="286" spans="13:26" x14ac:dyDescent="0.25">
      <c r="M286" s="58"/>
      <c r="N286" s="1"/>
      <c r="Z286" s="3"/>
    </row>
    <row r="287" spans="13:26" x14ac:dyDescent="0.25">
      <c r="M287" s="58"/>
      <c r="N287" s="1"/>
      <c r="Z287" s="3"/>
    </row>
    <row r="288" spans="13:26" x14ac:dyDescent="0.25">
      <c r="M288" s="58"/>
      <c r="N288" s="1"/>
      <c r="Z288" s="3"/>
    </row>
    <row r="289" spans="13:26" x14ac:dyDescent="0.25">
      <c r="M289" s="58"/>
      <c r="N289" s="1"/>
      <c r="Z289" s="3"/>
    </row>
    <row r="290" spans="13:26" x14ac:dyDescent="0.25">
      <c r="M290" s="58"/>
      <c r="N290" s="1"/>
      <c r="Z290" s="3"/>
    </row>
    <row r="291" spans="13:26" x14ac:dyDescent="0.25">
      <c r="M291" s="58"/>
      <c r="N291" s="1"/>
      <c r="Z291" s="3"/>
    </row>
    <row r="292" spans="13:26" x14ac:dyDescent="0.25">
      <c r="M292" s="58"/>
      <c r="N292" s="1"/>
      <c r="Z292" s="3"/>
    </row>
  </sheetData>
  <mergeCells count="29">
    <mergeCell ref="I3:M3"/>
    <mergeCell ref="I2:M2"/>
    <mergeCell ref="L13:L17"/>
    <mergeCell ref="F13:F16"/>
    <mergeCell ref="J13:J17"/>
    <mergeCell ref="B6:C6"/>
    <mergeCell ref="B7:C7"/>
    <mergeCell ref="F6:G6"/>
    <mergeCell ref="F7:G7"/>
    <mergeCell ref="F8:G8"/>
    <mergeCell ref="I13:I17"/>
    <mergeCell ref="K13:K17"/>
    <mergeCell ref="H13:H17"/>
    <mergeCell ref="B9:C9"/>
    <mergeCell ref="F9:G9"/>
    <mergeCell ref="G13:G17"/>
    <mergeCell ref="B12:E12"/>
    <mergeCell ref="Z13:Z16"/>
    <mergeCell ref="O13:O16"/>
    <mergeCell ref="P13:P16"/>
    <mergeCell ref="Q13:Q16"/>
    <mergeCell ref="R13:R16"/>
    <mergeCell ref="X13:X16"/>
    <mergeCell ref="S13:S16"/>
    <mergeCell ref="T13:T16"/>
    <mergeCell ref="U13:U16"/>
    <mergeCell ref="V13:V16"/>
    <mergeCell ref="Y13:Y16"/>
    <mergeCell ref="W13:W16"/>
  </mergeCells>
  <conditionalFormatting sqref="I3">
    <cfRule type="expression" dxfId="17" priority="1" stopIfTrue="1">
      <formula>$Y3</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4">
    <tabColor rgb="FF00FFFF"/>
  </sheetPr>
  <dimension ref="A2:AD125"/>
  <sheetViews>
    <sheetView zoomScale="75" zoomScaleNormal="75" workbookViewId="0">
      <selection activeCell="A9" sqref="A9"/>
    </sheetView>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1" customWidth="1"/>
    <col min="14" max="17" width="9.140625" style="3"/>
    <col min="18" max="18" width="9.140625" style="3" customWidth="1"/>
    <col min="19" max="19" width="10.140625" style="3" customWidth="1"/>
    <col min="20" max="25" width="9.140625" style="3" customWidth="1"/>
    <col min="26" max="28" width="9.140625" style="1" customWidth="1"/>
    <col min="29" max="29" width="6.7109375" style="1" customWidth="1"/>
    <col min="30" max="30" width="9.140625" style="1" customWidth="1"/>
    <col min="31" max="16384" width="9.140625" style="1"/>
  </cols>
  <sheetData>
    <row r="2" spans="2:30" x14ac:dyDescent="0.25">
      <c r="I2" s="205" t="s">
        <v>310</v>
      </c>
      <c r="J2" s="205"/>
      <c r="K2" s="205"/>
      <c r="L2" s="205"/>
      <c r="M2" s="205"/>
      <c r="N2" s="205"/>
      <c r="O2" s="205"/>
      <c r="P2" s="205"/>
    </row>
    <row r="3" spans="2:30" ht="18.75" x14ac:dyDescent="0.3">
      <c r="B3" s="64" t="str">
        <f>IF(Generalità_ORG!D23="",Testi_CALC!E5,CONCATENATE("Implementazione del roster della Qualità di Background (QB) del PG 1: ",Generalità_ORG!D23))</f>
        <v>(PG non utilizzato)</v>
      </c>
      <c r="I3" s="239" t="str">
        <f>IF(Y3=0,Testi_CALC!E28,Testi_CALC!E51)</f>
        <v>OK!</v>
      </c>
      <c r="J3" s="240"/>
      <c r="K3" s="240"/>
      <c r="L3" s="240"/>
      <c r="M3" s="240"/>
      <c r="N3" s="240"/>
      <c r="O3" s="240"/>
      <c r="P3" s="241"/>
      <c r="Y3" s="93">
        <f>IF(AB10=1,0,IF(K8=100,0,1))</f>
        <v>0</v>
      </c>
      <c r="Z3" s="1" t="s">
        <v>362</v>
      </c>
    </row>
    <row r="6" spans="2:30" x14ac:dyDescent="0.25">
      <c r="B6" s="235" t="s">
        <v>165</v>
      </c>
      <c r="C6" s="236"/>
      <c r="E6" s="25" t="s">
        <v>160</v>
      </c>
      <c r="F6" s="238" t="s">
        <v>4</v>
      </c>
      <c r="G6" s="238"/>
      <c r="K6" s="79" t="s">
        <v>4</v>
      </c>
    </row>
    <row r="7" spans="2:30" x14ac:dyDescent="0.25">
      <c r="B7" s="235" t="s">
        <v>165</v>
      </c>
      <c r="C7" s="236"/>
      <c r="E7" s="25" t="s">
        <v>161</v>
      </c>
      <c r="F7" s="238" t="s">
        <v>4</v>
      </c>
      <c r="G7" s="238"/>
      <c r="K7" s="69" t="s">
        <v>174</v>
      </c>
    </row>
    <row r="8" spans="2:30" x14ac:dyDescent="0.25">
      <c r="B8" s="70" t="s">
        <v>163</v>
      </c>
      <c r="C8" s="71"/>
      <c r="E8" s="25" t="s">
        <v>162</v>
      </c>
      <c r="F8" s="238" t="s">
        <v>4</v>
      </c>
      <c r="G8" s="238"/>
      <c r="K8" s="67">
        <f>SUM(W18:W60)</f>
        <v>0</v>
      </c>
    </row>
    <row r="9" spans="2:30" x14ac:dyDescent="0.25">
      <c r="B9" s="213"/>
      <c r="C9" s="214"/>
      <c r="E9" s="25" t="s">
        <v>172</v>
      </c>
      <c r="F9" s="238" t="s">
        <v>4</v>
      </c>
      <c r="G9" s="238"/>
      <c r="K9" s="58"/>
    </row>
    <row r="10" spans="2:30" x14ac:dyDescent="0.25">
      <c r="AB10" s="53">
        <f>IF(Generalità_ORG!D23&lt;&gt;"",0,1)</f>
        <v>1</v>
      </c>
      <c r="AD10" s="21" t="s">
        <v>175</v>
      </c>
    </row>
    <row r="12" spans="2:30" x14ac:dyDescent="0.25">
      <c r="B12" s="230" t="s">
        <v>4</v>
      </c>
      <c r="C12" s="230"/>
      <c r="D12" s="230"/>
      <c r="E12" s="230"/>
      <c r="F12" s="96" t="s">
        <v>154</v>
      </c>
      <c r="G12" s="96" t="s">
        <v>55</v>
      </c>
      <c r="H12" s="96" t="s">
        <v>55</v>
      </c>
      <c r="I12" s="96" t="s">
        <v>55</v>
      </c>
      <c r="J12" s="96" t="s">
        <v>55</v>
      </c>
      <c r="K12" s="97" t="s">
        <v>4</v>
      </c>
      <c r="L12" s="96" t="s">
        <v>4</v>
      </c>
      <c r="N12" s="1"/>
      <c r="O12" s="1"/>
      <c r="P12" s="1"/>
      <c r="Q12" s="1"/>
      <c r="Z12" s="3"/>
      <c r="AA12" s="3"/>
      <c r="AB12" s="3"/>
      <c r="AC12" s="3"/>
    </row>
    <row r="13" spans="2:30" ht="15" customHeight="1" x14ac:dyDescent="0.25">
      <c r="B13" s="73" t="s">
        <v>131</v>
      </c>
      <c r="C13" s="74"/>
      <c r="D13" s="74"/>
      <c r="E13" s="74"/>
      <c r="F13" s="233" t="s">
        <v>135</v>
      </c>
      <c r="G13" s="226" t="s">
        <v>136</v>
      </c>
      <c r="H13" s="226" t="s">
        <v>137</v>
      </c>
      <c r="I13" s="226" t="s">
        <v>138</v>
      </c>
      <c r="J13" s="226" t="s">
        <v>139</v>
      </c>
      <c r="K13" s="228" t="s">
        <v>140</v>
      </c>
      <c r="L13" s="231" t="s">
        <v>141</v>
      </c>
      <c r="N13" s="225" t="s">
        <v>142</v>
      </c>
      <c r="O13" s="225" t="s">
        <v>143</v>
      </c>
      <c r="P13" s="225" t="s">
        <v>144</v>
      </c>
      <c r="Q13" s="225" t="s">
        <v>145</v>
      </c>
      <c r="R13" s="225" t="s">
        <v>149</v>
      </c>
      <c r="S13" s="225" t="s">
        <v>148</v>
      </c>
      <c r="T13" s="225" t="s">
        <v>150</v>
      </c>
      <c r="U13" s="225" t="s">
        <v>151</v>
      </c>
      <c r="V13" s="225" t="s">
        <v>153</v>
      </c>
      <c r="W13" s="225" t="s">
        <v>146</v>
      </c>
      <c r="X13" s="225" t="s">
        <v>152</v>
      </c>
      <c r="Y13" s="225" t="s">
        <v>147</v>
      </c>
    </row>
    <row r="14" spans="2:30" x14ac:dyDescent="0.25">
      <c r="B14" s="76"/>
      <c r="C14" s="49" t="s">
        <v>132</v>
      </c>
      <c r="F14" s="234"/>
      <c r="G14" s="227"/>
      <c r="H14" s="227"/>
      <c r="I14" s="227"/>
      <c r="J14" s="227"/>
      <c r="K14" s="229"/>
      <c r="L14" s="232"/>
      <c r="N14" s="225"/>
      <c r="O14" s="225"/>
      <c r="P14" s="225"/>
      <c r="Q14" s="225"/>
      <c r="R14" s="225"/>
      <c r="S14" s="225"/>
      <c r="T14" s="225"/>
      <c r="U14" s="225"/>
      <c r="V14" s="225"/>
      <c r="W14" s="225"/>
      <c r="X14" s="225"/>
      <c r="Y14" s="225"/>
    </row>
    <row r="15" spans="2:30" x14ac:dyDescent="0.25">
      <c r="B15" s="77"/>
      <c r="D15" s="49" t="s">
        <v>133</v>
      </c>
      <c r="F15" s="234"/>
      <c r="G15" s="227"/>
      <c r="H15" s="227"/>
      <c r="I15" s="227"/>
      <c r="J15" s="227"/>
      <c r="K15" s="229"/>
      <c r="L15" s="232"/>
      <c r="N15" s="225"/>
      <c r="O15" s="225"/>
      <c r="P15" s="225"/>
      <c r="Q15" s="225"/>
      <c r="R15" s="225"/>
      <c r="S15" s="225"/>
      <c r="T15" s="225"/>
      <c r="U15" s="225"/>
      <c r="V15" s="225"/>
      <c r="W15" s="225"/>
      <c r="X15" s="225"/>
      <c r="Y15" s="225"/>
    </row>
    <row r="16" spans="2:30" x14ac:dyDescent="0.25">
      <c r="B16" s="77"/>
      <c r="E16" s="49" t="s">
        <v>134</v>
      </c>
      <c r="F16" s="234"/>
      <c r="G16" s="227"/>
      <c r="H16" s="227"/>
      <c r="I16" s="227"/>
      <c r="J16" s="227"/>
      <c r="K16" s="229"/>
      <c r="L16" s="232"/>
      <c r="N16" s="225"/>
      <c r="O16" s="225"/>
      <c r="P16" s="225"/>
      <c r="Q16" s="225"/>
      <c r="R16" s="225"/>
      <c r="S16" s="225"/>
      <c r="T16" s="225"/>
      <c r="U16" s="225"/>
      <c r="V16" s="225"/>
      <c r="W16" s="225"/>
      <c r="X16" s="225"/>
      <c r="Y16" s="225"/>
    </row>
    <row r="17" spans="2:25" x14ac:dyDescent="0.25">
      <c r="B17" s="77"/>
      <c r="F17" s="78"/>
      <c r="G17" s="227"/>
      <c r="H17" s="227"/>
      <c r="I17" s="227"/>
      <c r="J17" s="227"/>
      <c r="K17" s="229"/>
      <c r="L17" s="232"/>
      <c r="X17" s="15"/>
      <c r="Y17" s="95">
        <v>1</v>
      </c>
    </row>
    <row r="18" spans="2:25" x14ac:dyDescent="0.25">
      <c r="B18" s="80"/>
      <c r="C18" s="81"/>
      <c r="D18" s="81"/>
      <c r="E18" s="81"/>
      <c r="F18" s="82"/>
      <c r="G18" s="83"/>
      <c r="H18" s="84"/>
      <c r="I18" s="84"/>
      <c r="J18" s="85"/>
      <c r="K18" s="86" t="str">
        <f t="shared" ref="K18:K60" si="0">IF(X18="","",IF(OR(F18="N",F18="n"),-R18*S18*T18*U18*100,R18*S18*T18*U18*100))</f>
        <v/>
      </c>
      <c r="L18" s="87" t="str">
        <f t="shared" ref="L18:L60" si="1">IF(Y18&lt;&gt;Y17,Y17,"")</f>
        <v/>
      </c>
      <c r="N18" s="94" t="str">
        <f t="shared" ref="N18:N60" si="2">IF(G18&lt;&gt;"",G18,IF(N17&lt;&gt;"",N17,""))</f>
        <v/>
      </c>
      <c r="O18" s="94" t="str">
        <f t="shared" ref="O18:O60" si="3">IF(G18&lt;&gt;"","",IF(H18&lt;&gt;"",H18,IF(O17&lt;&gt;"",O17,"")))</f>
        <v/>
      </c>
      <c r="P18" s="94" t="str">
        <f t="shared" ref="P18:P60" si="4">IF(OR(G18&lt;&gt;"",H18&lt;&gt;""),"",IF(I18&lt;&gt;"",I18,IF(P17&lt;&gt;"",P17,"")))</f>
        <v/>
      </c>
      <c r="Q18" s="94" t="str">
        <f t="shared" ref="Q18:Q60" si="5">IF(OR(G18&lt;&gt;"",H18&lt;&gt;"",I18&lt;&gt;""),"",IF(J18&lt;&gt;"",J18,IF(Q17&lt;&gt;"",Q17,"")))</f>
        <v/>
      </c>
      <c r="R18" s="94">
        <f t="shared" ref="R18:R34" si="6">IF(N18&lt;&gt;"",N18/100,1)</f>
        <v>1</v>
      </c>
      <c r="S18" s="94">
        <f t="shared" ref="S18:U33" si="7">IF(O18&lt;&gt;"",O18/100,1)</f>
        <v>1</v>
      </c>
      <c r="T18" s="94">
        <f t="shared" si="7"/>
        <v>1</v>
      </c>
      <c r="U18" s="94">
        <f t="shared" si="7"/>
        <v>1</v>
      </c>
      <c r="V18" s="94" t="str">
        <f>IF(OR(F18="P",F18="p",F18="M",F18="m",F18="O",F18="o"),"X","")</f>
        <v/>
      </c>
      <c r="W18" s="94" t="str">
        <f t="shared" ref="W18:W25" si="8">IF(V18&lt;&gt;"",R18*S18*T18*U18*100,"")</f>
        <v/>
      </c>
      <c r="X18" s="94" t="str">
        <f>IF(OR(F18="P",F18="p",F18="M",F18="m",F18="-",F18="N",F18="n"),"X","")</f>
        <v/>
      </c>
      <c r="Y18" s="94">
        <f t="shared" ref="Y18:Y60" si="9">IF(X18&lt;&gt;"",Y17+1,Y17)</f>
        <v>1</v>
      </c>
    </row>
    <row r="19" spans="2:25" x14ac:dyDescent="0.25">
      <c r="B19" s="80"/>
      <c r="C19" s="81"/>
      <c r="D19" s="81"/>
      <c r="E19" s="81"/>
      <c r="F19" s="82"/>
      <c r="G19" s="83"/>
      <c r="H19" s="84"/>
      <c r="I19" s="84"/>
      <c r="J19" s="85"/>
      <c r="K19" s="86" t="str">
        <f t="shared" si="0"/>
        <v/>
      </c>
      <c r="L19" s="87" t="str">
        <f t="shared" si="1"/>
        <v/>
      </c>
      <c r="N19" s="94" t="str">
        <f t="shared" si="2"/>
        <v/>
      </c>
      <c r="O19" s="94" t="str">
        <f t="shared" si="3"/>
        <v/>
      </c>
      <c r="P19" s="94" t="str">
        <f t="shared" si="4"/>
        <v/>
      </c>
      <c r="Q19" s="94" t="str">
        <f t="shared" si="5"/>
        <v/>
      </c>
      <c r="R19" s="94">
        <f t="shared" si="6"/>
        <v>1</v>
      </c>
      <c r="S19" s="94">
        <f t="shared" si="7"/>
        <v>1</v>
      </c>
      <c r="T19" s="94">
        <f t="shared" si="7"/>
        <v>1</v>
      </c>
      <c r="U19" s="94">
        <f t="shared" si="7"/>
        <v>1</v>
      </c>
      <c r="V19" s="94" t="str">
        <f t="shared" ref="V19:V60" si="10">IF(OR(F19="P",F19="p",F19="M",F19="m",F19="O",F19="o"),"X","")</f>
        <v/>
      </c>
      <c r="W19" s="94" t="str">
        <f t="shared" si="8"/>
        <v/>
      </c>
      <c r="X19" s="94" t="str">
        <f t="shared" ref="X19:X60" si="11">IF(OR(F19="P",F19="p",F19="M",F19="m",F19="-",F19="N",F19="n"),"X","")</f>
        <v/>
      </c>
      <c r="Y19" s="94">
        <f t="shared" si="9"/>
        <v>1</v>
      </c>
    </row>
    <row r="20" spans="2:25" x14ac:dyDescent="0.25">
      <c r="B20" s="80"/>
      <c r="C20" s="81"/>
      <c r="D20" s="81"/>
      <c r="E20" s="81"/>
      <c r="F20" s="82"/>
      <c r="G20" s="83"/>
      <c r="H20" s="84"/>
      <c r="I20" s="84"/>
      <c r="J20" s="85"/>
      <c r="K20" s="86" t="str">
        <f t="shared" si="0"/>
        <v/>
      </c>
      <c r="L20" s="87" t="str">
        <f t="shared" si="1"/>
        <v/>
      </c>
      <c r="N20" s="94" t="str">
        <f t="shared" si="2"/>
        <v/>
      </c>
      <c r="O20" s="94" t="str">
        <f t="shared" si="3"/>
        <v/>
      </c>
      <c r="P20" s="94" t="str">
        <f t="shared" si="4"/>
        <v/>
      </c>
      <c r="Q20" s="94" t="str">
        <f t="shared" si="5"/>
        <v/>
      </c>
      <c r="R20" s="94">
        <f t="shared" si="6"/>
        <v>1</v>
      </c>
      <c r="S20" s="94">
        <f t="shared" si="7"/>
        <v>1</v>
      </c>
      <c r="T20" s="94">
        <f t="shared" si="7"/>
        <v>1</v>
      </c>
      <c r="U20" s="94">
        <f t="shared" si="7"/>
        <v>1</v>
      </c>
      <c r="V20" s="94" t="str">
        <f t="shared" si="10"/>
        <v/>
      </c>
      <c r="W20" s="94" t="str">
        <f t="shared" si="8"/>
        <v/>
      </c>
      <c r="X20" s="94" t="str">
        <f t="shared" si="11"/>
        <v/>
      </c>
      <c r="Y20" s="94">
        <f t="shared" si="9"/>
        <v>1</v>
      </c>
    </row>
    <row r="21" spans="2:25" x14ac:dyDescent="0.25">
      <c r="B21" s="80"/>
      <c r="C21" s="81"/>
      <c r="D21" s="81"/>
      <c r="E21" s="81"/>
      <c r="F21" s="82"/>
      <c r="G21" s="83"/>
      <c r="H21" s="84"/>
      <c r="I21" s="84"/>
      <c r="J21" s="85"/>
      <c r="K21" s="86" t="str">
        <f t="shared" si="0"/>
        <v/>
      </c>
      <c r="L21" s="87" t="str">
        <f t="shared" si="1"/>
        <v/>
      </c>
      <c r="N21" s="94" t="str">
        <f t="shared" si="2"/>
        <v/>
      </c>
      <c r="O21" s="94" t="str">
        <f t="shared" si="3"/>
        <v/>
      </c>
      <c r="P21" s="94" t="str">
        <f t="shared" si="4"/>
        <v/>
      </c>
      <c r="Q21" s="94" t="str">
        <f t="shared" si="5"/>
        <v/>
      </c>
      <c r="R21" s="94">
        <f t="shared" si="6"/>
        <v>1</v>
      </c>
      <c r="S21" s="94">
        <f t="shared" si="7"/>
        <v>1</v>
      </c>
      <c r="T21" s="94">
        <f t="shared" si="7"/>
        <v>1</v>
      </c>
      <c r="U21" s="94">
        <f t="shared" si="7"/>
        <v>1</v>
      </c>
      <c r="V21" s="94" t="str">
        <f t="shared" si="10"/>
        <v/>
      </c>
      <c r="W21" s="94" t="str">
        <f t="shared" si="8"/>
        <v/>
      </c>
      <c r="X21" s="94" t="str">
        <f t="shared" si="11"/>
        <v/>
      </c>
      <c r="Y21" s="94">
        <f t="shared" si="9"/>
        <v>1</v>
      </c>
    </row>
    <row r="22" spans="2:25" x14ac:dyDescent="0.25">
      <c r="B22" s="80"/>
      <c r="C22" s="81"/>
      <c r="D22" s="81"/>
      <c r="E22" s="81"/>
      <c r="F22" s="82"/>
      <c r="G22" s="83"/>
      <c r="H22" s="84"/>
      <c r="I22" s="84"/>
      <c r="J22" s="85"/>
      <c r="K22" s="86" t="str">
        <f t="shared" si="0"/>
        <v/>
      </c>
      <c r="L22" s="87" t="str">
        <f t="shared" si="1"/>
        <v/>
      </c>
      <c r="N22" s="94" t="str">
        <f t="shared" si="2"/>
        <v/>
      </c>
      <c r="O22" s="94" t="str">
        <f t="shared" si="3"/>
        <v/>
      </c>
      <c r="P22" s="94" t="str">
        <f t="shared" si="4"/>
        <v/>
      </c>
      <c r="Q22" s="94" t="str">
        <f t="shared" si="5"/>
        <v/>
      </c>
      <c r="R22" s="94">
        <f t="shared" si="6"/>
        <v>1</v>
      </c>
      <c r="S22" s="94">
        <f t="shared" si="7"/>
        <v>1</v>
      </c>
      <c r="T22" s="94">
        <f t="shared" si="7"/>
        <v>1</v>
      </c>
      <c r="U22" s="94">
        <f t="shared" si="7"/>
        <v>1</v>
      </c>
      <c r="V22" s="94" t="str">
        <f t="shared" si="10"/>
        <v/>
      </c>
      <c r="W22" s="94" t="str">
        <f t="shared" si="8"/>
        <v/>
      </c>
      <c r="X22" s="94" t="str">
        <f t="shared" si="11"/>
        <v/>
      </c>
      <c r="Y22" s="94">
        <f t="shared" si="9"/>
        <v>1</v>
      </c>
    </row>
    <row r="23" spans="2:25" x14ac:dyDescent="0.25">
      <c r="B23" s="80"/>
      <c r="C23" s="81"/>
      <c r="D23" s="81"/>
      <c r="E23" s="81"/>
      <c r="F23" s="82"/>
      <c r="G23" s="83"/>
      <c r="H23" s="84"/>
      <c r="I23" s="84"/>
      <c r="J23" s="85"/>
      <c r="K23" s="86" t="str">
        <f t="shared" si="0"/>
        <v/>
      </c>
      <c r="L23" s="87" t="str">
        <f t="shared" si="1"/>
        <v/>
      </c>
      <c r="N23" s="94" t="str">
        <f t="shared" si="2"/>
        <v/>
      </c>
      <c r="O23" s="94" t="str">
        <f t="shared" si="3"/>
        <v/>
      </c>
      <c r="P23" s="94" t="str">
        <f t="shared" si="4"/>
        <v/>
      </c>
      <c r="Q23" s="94" t="str">
        <f t="shared" si="5"/>
        <v/>
      </c>
      <c r="R23" s="94">
        <f t="shared" si="6"/>
        <v>1</v>
      </c>
      <c r="S23" s="94">
        <f t="shared" si="7"/>
        <v>1</v>
      </c>
      <c r="T23" s="94">
        <f t="shared" si="7"/>
        <v>1</v>
      </c>
      <c r="U23" s="94">
        <f t="shared" si="7"/>
        <v>1</v>
      </c>
      <c r="V23" s="94" t="str">
        <f t="shared" si="10"/>
        <v/>
      </c>
      <c r="W23" s="94" t="str">
        <f t="shared" si="8"/>
        <v/>
      </c>
      <c r="X23" s="94" t="str">
        <f t="shared" si="11"/>
        <v/>
      </c>
      <c r="Y23" s="94">
        <f t="shared" si="9"/>
        <v>1</v>
      </c>
    </row>
    <row r="24" spans="2:25" x14ac:dyDescent="0.25">
      <c r="B24" s="80"/>
      <c r="C24" s="81"/>
      <c r="D24" s="81"/>
      <c r="E24" s="81"/>
      <c r="F24" s="82"/>
      <c r="G24" s="83"/>
      <c r="H24" s="84"/>
      <c r="I24" s="84"/>
      <c r="J24" s="85"/>
      <c r="K24" s="86" t="str">
        <f t="shared" si="0"/>
        <v/>
      </c>
      <c r="L24" s="87" t="str">
        <f t="shared" si="1"/>
        <v/>
      </c>
      <c r="N24" s="94" t="str">
        <f t="shared" si="2"/>
        <v/>
      </c>
      <c r="O24" s="94" t="str">
        <f t="shared" si="3"/>
        <v/>
      </c>
      <c r="P24" s="94" t="str">
        <f t="shared" si="4"/>
        <v/>
      </c>
      <c r="Q24" s="94" t="str">
        <f t="shared" si="5"/>
        <v/>
      </c>
      <c r="R24" s="94">
        <f t="shared" si="6"/>
        <v>1</v>
      </c>
      <c r="S24" s="94">
        <f t="shared" si="7"/>
        <v>1</v>
      </c>
      <c r="T24" s="94">
        <f t="shared" si="7"/>
        <v>1</v>
      </c>
      <c r="U24" s="94">
        <f t="shared" si="7"/>
        <v>1</v>
      </c>
      <c r="V24" s="94" t="str">
        <f t="shared" si="10"/>
        <v/>
      </c>
      <c r="W24" s="94" t="str">
        <f t="shared" si="8"/>
        <v/>
      </c>
      <c r="X24" s="94" t="str">
        <f t="shared" si="11"/>
        <v/>
      </c>
      <c r="Y24" s="94">
        <f t="shared" si="9"/>
        <v>1</v>
      </c>
    </row>
    <row r="25" spans="2:25" x14ac:dyDescent="0.25">
      <c r="B25" s="80"/>
      <c r="C25" s="81"/>
      <c r="D25" s="81"/>
      <c r="E25" s="81"/>
      <c r="F25" s="82"/>
      <c r="G25" s="83"/>
      <c r="H25" s="84"/>
      <c r="I25" s="84"/>
      <c r="J25" s="85"/>
      <c r="K25" s="86" t="str">
        <f t="shared" si="0"/>
        <v/>
      </c>
      <c r="L25" s="87" t="str">
        <f t="shared" si="1"/>
        <v/>
      </c>
      <c r="N25" s="94" t="str">
        <f t="shared" si="2"/>
        <v/>
      </c>
      <c r="O25" s="94" t="str">
        <f t="shared" si="3"/>
        <v/>
      </c>
      <c r="P25" s="94" t="str">
        <f t="shared" si="4"/>
        <v/>
      </c>
      <c r="Q25" s="94" t="str">
        <f t="shared" si="5"/>
        <v/>
      </c>
      <c r="R25" s="94">
        <f t="shared" si="6"/>
        <v>1</v>
      </c>
      <c r="S25" s="94">
        <f t="shared" si="7"/>
        <v>1</v>
      </c>
      <c r="T25" s="94">
        <f t="shared" si="7"/>
        <v>1</v>
      </c>
      <c r="U25" s="94">
        <f t="shared" si="7"/>
        <v>1</v>
      </c>
      <c r="V25" s="94" t="str">
        <f t="shared" si="10"/>
        <v/>
      </c>
      <c r="W25" s="94" t="str">
        <f t="shared" si="8"/>
        <v/>
      </c>
      <c r="X25" s="94" t="str">
        <f t="shared" si="11"/>
        <v/>
      </c>
      <c r="Y25" s="94">
        <f t="shared" si="9"/>
        <v>1</v>
      </c>
    </row>
    <row r="26" spans="2:25" x14ac:dyDescent="0.25">
      <c r="B26" s="80"/>
      <c r="C26" s="81"/>
      <c r="D26" s="81"/>
      <c r="E26" s="81"/>
      <c r="F26" s="82"/>
      <c r="G26" s="83"/>
      <c r="H26" s="84"/>
      <c r="I26" s="84"/>
      <c r="J26" s="85"/>
      <c r="K26" s="86" t="str">
        <f t="shared" si="0"/>
        <v/>
      </c>
      <c r="L26" s="87" t="str">
        <f t="shared" si="1"/>
        <v/>
      </c>
      <c r="N26" s="94" t="str">
        <f t="shared" si="2"/>
        <v/>
      </c>
      <c r="O26" s="94" t="str">
        <f t="shared" si="3"/>
        <v/>
      </c>
      <c r="P26" s="94" t="str">
        <f t="shared" si="4"/>
        <v/>
      </c>
      <c r="Q26" s="94" t="str">
        <f t="shared" si="5"/>
        <v/>
      </c>
      <c r="R26" s="94">
        <f t="shared" si="6"/>
        <v>1</v>
      </c>
      <c r="S26" s="94">
        <f t="shared" si="7"/>
        <v>1</v>
      </c>
      <c r="T26" s="94">
        <f t="shared" si="7"/>
        <v>1</v>
      </c>
      <c r="U26" s="94">
        <f t="shared" si="7"/>
        <v>1</v>
      </c>
      <c r="V26" s="94" t="str">
        <f t="shared" si="10"/>
        <v/>
      </c>
      <c r="W26" s="94" t="str">
        <f t="shared" ref="W26:W60" si="12">IF(V26&lt;&gt;"",R26*S26*T26*U26*100,"")</f>
        <v/>
      </c>
      <c r="X26" s="94" t="str">
        <f t="shared" si="11"/>
        <v/>
      </c>
      <c r="Y26" s="94">
        <f t="shared" si="9"/>
        <v>1</v>
      </c>
    </row>
    <row r="27" spans="2:25" x14ac:dyDescent="0.25">
      <c r="B27" s="80"/>
      <c r="C27" s="81"/>
      <c r="D27" s="81"/>
      <c r="E27" s="81"/>
      <c r="F27" s="82"/>
      <c r="G27" s="83"/>
      <c r="H27" s="84"/>
      <c r="I27" s="84"/>
      <c r="J27" s="85"/>
      <c r="K27" s="86" t="str">
        <f t="shared" si="0"/>
        <v/>
      </c>
      <c r="L27" s="87" t="str">
        <f t="shared" si="1"/>
        <v/>
      </c>
      <c r="N27" s="94" t="str">
        <f t="shared" si="2"/>
        <v/>
      </c>
      <c r="O27" s="94" t="str">
        <f t="shared" si="3"/>
        <v/>
      </c>
      <c r="P27" s="94" t="str">
        <f t="shared" si="4"/>
        <v/>
      </c>
      <c r="Q27" s="94" t="str">
        <f t="shared" si="5"/>
        <v/>
      </c>
      <c r="R27" s="94">
        <f t="shared" si="6"/>
        <v>1</v>
      </c>
      <c r="S27" s="94">
        <f t="shared" si="7"/>
        <v>1</v>
      </c>
      <c r="T27" s="94">
        <f t="shared" si="7"/>
        <v>1</v>
      </c>
      <c r="U27" s="94">
        <f t="shared" si="7"/>
        <v>1</v>
      </c>
      <c r="V27" s="94" t="str">
        <f t="shared" si="10"/>
        <v/>
      </c>
      <c r="W27" s="94" t="str">
        <f t="shared" si="12"/>
        <v/>
      </c>
      <c r="X27" s="94" t="str">
        <f t="shared" si="11"/>
        <v/>
      </c>
      <c r="Y27" s="94">
        <f t="shared" si="9"/>
        <v>1</v>
      </c>
    </row>
    <row r="28" spans="2:25" x14ac:dyDescent="0.25">
      <c r="B28" s="80"/>
      <c r="C28" s="81"/>
      <c r="D28" s="81"/>
      <c r="E28" s="81"/>
      <c r="F28" s="82"/>
      <c r="G28" s="83"/>
      <c r="H28" s="84"/>
      <c r="I28" s="84"/>
      <c r="J28" s="85"/>
      <c r="K28" s="86" t="str">
        <f t="shared" si="0"/>
        <v/>
      </c>
      <c r="L28" s="87" t="str">
        <f t="shared" si="1"/>
        <v/>
      </c>
      <c r="N28" s="94" t="str">
        <f t="shared" si="2"/>
        <v/>
      </c>
      <c r="O28" s="94" t="str">
        <f t="shared" si="3"/>
        <v/>
      </c>
      <c r="P28" s="94" t="str">
        <f t="shared" si="4"/>
        <v/>
      </c>
      <c r="Q28" s="94" t="str">
        <f t="shared" si="5"/>
        <v/>
      </c>
      <c r="R28" s="94">
        <f t="shared" si="6"/>
        <v>1</v>
      </c>
      <c r="S28" s="94">
        <f t="shared" si="7"/>
        <v>1</v>
      </c>
      <c r="T28" s="94">
        <f t="shared" si="7"/>
        <v>1</v>
      </c>
      <c r="U28" s="94">
        <f t="shared" si="7"/>
        <v>1</v>
      </c>
      <c r="V28" s="94" t="str">
        <f t="shared" si="10"/>
        <v/>
      </c>
      <c r="W28" s="94" t="str">
        <f t="shared" si="12"/>
        <v/>
      </c>
      <c r="X28" s="94" t="str">
        <f t="shared" si="11"/>
        <v/>
      </c>
      <c r="Y28" s="94">
        <f t="shared" si="9"/>
        <v>1</v>
      </c>
    </row>
    <row r="29" spans="2:25" x14ac:dyDescent="0.25">
      <c r="B29" s="80"/>
      <c r="C29" s="81"/>
      <c r="D29" s="81"/>
      <c r="E29" s="81"/>
      <c r="F29" s="82"/>
      <c r="G29" s="83"/>
      <c r="H29" s="84"/>
      <c r="I29" s="84"/>
      <c r="J29" s="85"/>
      <c r="K29" s="86" t="str">
        <f t="shared" si="0"/>
        <v/>
      </c>
      <c r="L29" s="87" t="str">
        <f t="shared" si="1"/>
        <v/>
      </c>
      <c r="N29" s="94" t="str">
        <f t="shared" si="2"/>
        <v/>
      </c>
      <c r="O29" s="94" t="str">
        <f t="shared" si="3"/>
        <v/>
      </c>
      <c r="P29" s="94" t="str">
        <f t="shared" si="4"/>
        <v/>
      </c>
      <c r="Q29" s="94" t="str">
        <f t="shared" si="5"/>
        <v/>
      </c>
      <c r="R29" s="94">
        <f t="shared" si="6"/>
        <v>1</v>
      </c>
      <c r="S29" s="94">
        <f t="shared" si="7"/>
        <v>1</v>
      </c>
      <c r="T29" s="94">
        <f t="shared" si="7"/>
        <v>1</v>
      </c>
      <c r="U29" s="94">
        <f t="shared" si="7"/>
        <v>1</v>
      </c>
      <c r="V29" s="94" t="str">
        <f t="shared" si="10"/>
        <v/>
      </c>
      <c r="W29" s="94" t="str">
        <f t="shared" si="12"/>
        <v/>
      </c>
      <c r="X29" s="94" t="str">
        <f t="shared" si="11"/>
        <v/>
      </c>
      <c r="Y29" s="94">
        <f t="shared" si="9"/>
        <v>1</v>
      </c>
    </row>
    <row r="30" spans="2:25" x14ac:dyDescent="0.25">
      <c r="B30" s="80"/>
      <c r="C30" s="81"/>
      <c r="D30" s="81"/>
      <c r="E30" s="81"/>
      <c r="F30" s="82"/>
      <c r="G30" s="83"/>
      <c r="H30" s="84"/>
      <c r="I30" s="84"/>
      <c r="J30" s="85"/>
      <c r="K30" s="86" t="str">
        <f t="shared" si="0"/>
        <v/>
      </c>
      <c r="L30" s="87" t="str">
        <f t="shared" si="1"/>
        <v/>
      </c>
      <c r="N30" s="94" t="str">
        <f t="shared" si="2"/>
        <v/>
      </c>
      <c r="O30" s="94" t="str">
        <f t="shared" si="3"/>
        <v/>
      </c>
      <c r="P30" s="94" t="str">
        <f t="shared" si="4"/>
        <v/>
      </c>
      <c r="Q30" s="94" t="str">
        <f t="shared" si="5"/>
        <v/>
      </c>
      <c r="R30" s="94">
        <f t="shared" si="6"/>
        <v>1</v>
      </c>
      <c r="S30" s="94">
        <f t="shared" si="7"/>
        <v>1</v>
      </c>
      <c r="T30" s="94">
        <f t="shared" si="7"/>
        <v>1</v>
      </c>
      <c r="U30" s="94">
        <f t="shared" si="7"/>
        <v>1</v>
      </c>
      <c r="V30" s="94" t="str">
        <f t="shared" si="10"/>
        <v/>
      </c>
      <c r="W30" s="94" t="str">
        <f t="shared" si="12"/>
        <v/>
      </c>
      <c r="X30" s="94" t="str">
        <f t="shared" si="11"/>
        <v/>
      </c>
      <c r="Y30" s="94">
        <f t="shared" si="9"/>
        <v>1</v>
      </c>
    </row>
    <row r="31" spans="2:25" x14ac:dyDescent="0.25">
      <c r="B31" s="80"/>
      <c r="C31" s="81"/>
      <c r="D31" s="81"/>
      <c r="E31" s="81"/>
      <c r="F31" s="82"/>
      <c r="G31" s="83"/>
      <c r="H31" s="84"/>
      <c r="I31" s="84"/>
      <c r="J31" s="85"/>
      <c r="K31" s="86" t="str">
        <f t="shared" si="0"/>
        <v/>
      </c>
      <c r="L31" s="87" t="str">
        <f t="shared" si="1"/>
        <v/>
      </c>
      <c r="N31" s="94" t="str">
        <f t="shared" si="2"/>
        <v/>
      </c>
      <c r="O31" s="94" t="str">
        <f t="shared" si="3"/>
        <v/>
      </c>
      <c r="P31" s="94" t="str">
        <f t="shared" si="4"/>
        <v/>
      </c>
      <c r="Q31" s="94" t="str">
        <f t="shared" si="5"/>
        <v/>
      </c>
      <c r="R31" s="94">
        <f t="shared" si="6"/>
        <v>1</v>
      </c>
      <c r="S31" s="94">
        <f t="shared" si="7"/>
        <v>1</v>
      </c>
      <c r="T31" s="94">
        <f t="shared" si="7"/>
        <v>1</v>
      </c>
      <c r="U31" s="94">
        <f t="shared" si="7"/>
        <v>1</v>
      </c>
      <c r="V31" s="94" t="str">
        <f t="shared" si="10"/>
        <v/>
      </c>
      <c r="W31" s="94" t="str">
        <f t="shared" si="12"/>
        <v/>
      </c>
      <c r="X31" s="94" t="str">
        <f t="shared" si="11"/>
        <v/>
      </c>
      <c r="Y31" s="94">
        <f t="shared" si="9"/>
        <v>1</v>
      </c>
    </row>
    <row r="32" spans="2:25" x14ac:dyDescent="0.25">
      <c r="B32" s="80"/>
      <c r="C32" s="81"/>
      <c r="D32" s="81"/>
      <c r="E32" s="81"/>
      <c r="F32" s="82"/>
      <c r="G32" s="83"/>
      <c r="H32" s="84"/>
      <c r="I32" s="84"/>
      <c r="J32" s="85"/>
      <c r="K32" s="86" t="str">
        <f t="shared" si="0"/>
        <v/>
      </c>
      <c r="L32" s="87" t="str">
        <f t="shared" si="1"/>
        <v/>
      </c>
      <c r="N32" s="94" t="str">
        <f t="shared" si="2"/>
        <v/>
      </c>
      <c r="O32" s="94" t="str">
        <f t="shared" si="3"/>
        <v/>
      </c>
      <c r="P32" s="94" t="str">
        <f t="shared" si="4"/>
        <v/>
      </c>
      <c r="Q32" s="94" t="str">
        <f t="shared" si="5"/>
        <v/>
      </c>
      <c r="R32" s="94">
        <f t="shared" si="6"/>
        <v>1</v>
      </c>
      <c r="S32" s="94">
        <f t="shared" si="7"/>
        <v>1</v>
      </c>
      <c r="T32" s="94">
        <f t="shared" si="7"/>
        <v>1</v>
      </c>
      <c r="U32" s="94">
        <f t="shared" si="7"/>
        <v>1</v>
      </c>
      <c r="V32" s="94" t="str">
        <f t="shared" si="10"/>
        <v/>
      </c>
      <c r="W32" s="94" t="str">
        <f t="shared" si="12"/>
        <v/>
      </c>
      <c r="X32" s="94" t="str">
        <f t="shared" si="11"/>
        <v/>
      </c>
      <c r="Y32" s="94">
        <f t="shared" si="9"/>
        <v>1</v>
      </c>
    </row>
    <row r="33" spans="2:25" x14ac:dyDescent="0.25">
      <c r="B33" s="80"/>
      <c r="C33" s="81"/>
      <c r="D33" s="81"/>
      <c r="E33" s="81"/>
      <c r="F33" s="82"/>
      <c r="G33" s="83"/>
      <c r="H33" s="84"/>
      <c r="I33" s="84"/>
      <c r="J33" s="85"/>
      <c r="K33" s="86" t="str">
        <f t="shared" si="0"/>
        <v/>
      </c>
      <c r="L33" s="87" t="str">
        <f t="shared" si="1"/>
        <v/>
      </c>
      <c r="N33" s="94" t="str">
        <f t="shared" si="2"/>
        <v/>
      </c>
      <c r="O33" s="94" t="str">
        <f t="shared" si="3"/>
        <v/>
      </c>
      <c r="P33" s="94" t="str">
        <f t="shared" si="4"/>
        <v/>
      </c>
      <c r="Q33" s="94" t="str">
        <f t="shared" si="5"/>
        <v/>
      </c>
      <c r="R33" s="94">
        <f t="shared" si="6"/>
        <v>1</v>
      </c>
      <c r="S33" s="94">
        <f t="shared" si="7"/>
        <v>1</v>
      </c>
      <c r="T33" s="94">
        <f t="shared" si="7"/>
        <v>1</v>
      </c>
      <c r="U33" s="94">
        <f t="shared" si="7"/>
        <v>1</v>
      </c>
      <c r="V33" s="94" t="str">
        <f t="shared" si="10"/>
        <v/>
      </c>
      <c r="W33" s="94" t="str">
        <f t="shared" si="12"/>
        <v/>
      </c>
      <c r="X33" s="94" t="str">
        <f t="shared" si="11"/>
        <v/>
      </c>
      <c r="Y33" s="94">
        <f t="shared" si="9"/>
        <v>1</v>
      </c>
    </row>
    <row r="34" spans="2:25" x14ac:dyDescent="0.25">
      <c r="B34" s="80"/>
      <c r="C34" s="81"/>
      <c r="D34" s="81"/>
      <c r="E34" s="81"/>
      <c r="F34" s="82"/>
      <c r="G34" s="83"/>
      <c r="H34" s="84"/>
      <c r="I34" s="84"/>
      <c r="J34" s="85"/>
      <c r="K34" s="86" t="str">
        <f t="shared" si="0"/>
        <v/>
      </c>
      <c r="L34" s="87" t="str">
        <f t="shared" si="1"/>
        <v/>
      </c>
      <c r="N34" s="94" t="str">
        <f t="shared" si="2"/>
        <v/>
      </c>
      <c r="O34" s="94" t="str">
        <f t="shared" si="3"/>
        <v/>
      </c>
      <c r="P34" s="94" t="str">
        <f t="shared" si="4"/>
        <v/>
      </c>
      <c r="Q34" s="94" t="str">
        <f t="shared" si="5"/>
        <v/>
      </c>
      <c r="R34" s="94">
        <f t="shared" si="6"/>
        <v>1</v>
      </c>
      <c r="S34" s="94">
        <f>IF(O34&lt;&gt;"",O34/100,1)</f>
        <v>1</v>
      </c>
      <c r="T34" s="94">
        <f>IF(P34&lt;&gt;"",P34/100,1)</f>
        <v>1</v>
      </c>
      <c r="U34" s="94">
        <f>IF(Q34&lt;&gt;"",Q34/100,1)</f>
        <v>1</v>
      </c>
      <c r="V34" s="94" t="str">
        <f t="shared" si="10"/>
        <v/>
      </c>
      <c r="W34" s="94" t="str">
        <f t="shared" si="12"/>
        <v/>
      </c>
      <c r="X34" s="94" t="str">
        <f t="shared" si="11"/>
        <v/>
      </c>
      <c r="Y34" s="94">
        <f t="shared" si="9"/>
        <v>1</v>
      </c>
    </row>
    <row r="35" spans="2:25" x14ac:dyDescent="0.25">
      <c r="B35" s="80"/>
      <c r="C35" s="81"/>
      <c r="D35" s="81"/>
      <c r="E35" s="81"/>
      <c r="F35" s="82"/>
      <c r="G35" s="83"/>
      <c r="H35" s="84"/>
      <c r="I35" s="84"/>
      <c r="J35" s="85"/>
      <c r="K35" s="86" t="str">
        <f t="shared" si="0"/>
        <v/>
      </c>
      <c r="L35" s="87" t="str">
        <f t="shared" si="1"/>
        <v/>
      </c>
      <c r="N35" s="94" t="str">
        <f t="shared" si="2"/>
        <v/>
      </c>
      <c r="O35" s="94" t="str">
        <f t="shared" si="3"/>
        <v/>
      </c>
      <c r="P35" s="94" t="str">
        <f t="shared" si="4"/>
        <v/>
      </c>
      <c r="Q35" s="94" t="str">
        <f t="shared" si="5"/>
        <v/>
      </c>
      <c r="R35" s="94">
        <f t="shared" ref="R35:U60" si="13">IF(N35&lt;&gt;"",N35/100,1)</f>
        <v>1</v>
      </c>
      <c r="S35" s="94">
        <f t="shared" si="13"/>
        <v>1</v>
      </c>
      <c r="T35" s="94">
        <f t="shared" si="13"/>
        <v>1</v>
      </c>
      <c r="U35" s="94">
        <f t="shared" si="13"/>
        <v>1</v>
      </c>
      <c r="V35" s="94" t="str">
        <f t="shared" si="10"/>
        <v/>
      </c>
      <c r="W35" s="94" t="str">
        <f t="shared" si="12"/>
        <v/>
      </c>
      <c r="X35" s="94" t="str">
        <f t="shared" si="11"/>
        <v/>
      </c>
      <c r="Y35" s="94">
        <f t="shared" si="9"/>
        <v>1</v>
      </c>
    </row>
    <row r="36" spans="2:25" x14ac:dyDescent="0.25">
      <c r="B36" s="80"/>
      <c r="C36" s="81"/>
      <c r="D36" s="81"/>
      <c r="E36" s="81"/>
      <c r="F36" s="82"/>
      <c r="G36" s="83"/>
      <c r="H36" s="84"/>
      <c r="I36" s="84"/>
      <c r="J36" s="85"/>
      <c r="K36" s="86" t="str">
        <f t="shared" si="0"/>
        <v/>
      </c>
      <c r="L36" s="87" t="str">
        <f t="shared" si="1"/>
        <v/>
      </c>
      <c r="N36" s="94" t="str">
        <f t="shared" si="2"/>
        <v/>
      </c>
      <c r="O36" s="94" t="str">
        <f t="shared" si="3"/>
        <v/>
      </c>
      <c r="P36" s="94" t="str">
        <f t="shared" si="4"/>
        <v/>
      </c>
      <c r="Q36" s="94" t="str">
        <f t="shared" si="5"/>
        <v/>
      </c>
      <c r="R36" s="94">
        <f t="shared" si="13"/>
        <v>1</v>
      </c>
      <c r="S36" s="94">
        <f t="shared" si="13"/>
        <v>1</v>
      </c>
      <c r="T36" s="94">
        <f t="shared" si="13"/>
        <v>1</v>
      </c>
      <c r="U36" s="94">
        <f t="shared" si="13"/>
        <v>1</v>
      </c>
      <c r="V36" s="94" t="str">
        <f t="shared" si="10"/>
        <v/>
      </c>
      <c r="W36" s="94" t="str">
        <f t="shared" si="12"/>
        <v/>
      </c>
      <c r="X36" s="94" t="str">
        <f t="shared" si="11"/>
        <v/>
      </c>
      <c r="Y36" s="94">
        <f t="shared" si="9"/>
        <v>1</v>
      </c>
    </row>
    <row r="37" spans="2:25" x14ac:dyDescent="0.25">
      <c r="B37" s="80"/>
      <c r="C37" s="81"/>
      <c r="D37" s="81"/>
      <c r="E37" s="81"/>
      <c r="F37" s="82"/>
      <c r="G37" s="83"/>
      <c r="H37" s="84"/>
      <c r="I37" s="84"/>
      <c r="J37" s="85"/>
      <c r="K37" s="86" t="str">
        <f t="shared" si="0"/>
        <v/>
      </c>
      <c r="L37" s="87" t="str">
        <f t="shared" si="1"/>
        <v/>
      </c>
      <c r="N37" s="94" t="str">
        <f t="shared" si="2"/>
        <v/>
      </c>
      <c r="O37" s="94" t="str">
        <f t="shared" si="3"/>
        <v/>
      </c>
      <c r="P37" s="94" t="str">
        <f t="shared" si="4"/>
        <v/>
      </c>
      <c r="Q37" s="94" t="str">
        <f t="shared" si="5"/>
        <v/>
      </c>
      <c r="R37" s="94">
        <f t="shared" si="13"/>
        <v>1</v>
      </c>
      <c r="S37" s="94">
        <f t="shared" si="13"/>
        <v>1</v>
      </c>
      <c r="T37" s="94">
        <f t="shared" si="13"/>
        <v>1</v>
      </c>
      <c r="U37" s="94">
        <f t="shared" si="13"/>
        <v>1</v>
      </c>
      <c r="V37" s="94" t="str">
        <f t="shared" si="10"/>
        <v/>
      </c>
      <c r="W37" s="94" t="str">
        <f t="shared" si="12"/>
        <v/>
      </c>
      <c r="X37" s="94" t="str">
        <f t="shared" si="11"/>
        <v/>
      </c>
      <c r="Y37" s="94">
        <f t="shared" si="9"/>
        <v>1</v>
      </c>
    </row>
    <row r="38" spans="2:25" x14ac:dyDescent="0.25">
      <c r="B38" s="80"/>
      <c r="C38" s="81"/>
      <c r="D38" s="81"/>
      <c r="E38" s="81"/>
      <c r="F38" s="82"/>
      <c r="G38" s="83"/>
      <c r="H38" s="84"/>
      <c r="I38" s="84"/>
      <c r="J38" s="85"/>
      <c r="K38" s="86" t="str">
        <f t="shared" si="0"/>
        <v/>
      </c>
      <c r="L38" s="87" t="str">
        <f t="shared" si="1"/>
        <v/>
      </c>
      <c r="N38" s="94" t="str">
        <f t="shared" si="2"/>
        <v/>
      </c>
      <c r="O38" s="94" t="str">
        <f t="shared" si="3"/>
        <v/>
      </c>
      <c r="P38" s="94" t="str">
        <f t="shared" si="4"/>
        <v/>
      </c>
      <c r="Q38" s="94" t="str">
        <f t="shared" si="5"/>
        <v/>
      </c>
      <c r="R38" s="94">
        <f t="shared" si="13"/>
        <v>1</v>
      </c>
      <c r="S38" s="94">
        <f t="shared" si="13"/>
        <v>1</v>
      </c>
      <c r="T38" s="94">
        <f t="shared" si="13"/>
        <v>1</v>
      </c>
      <c r="U38" s="94">
        <f t="shared" si="13"/>
        <v>1</v>
      </c>
      <c r="V38" s="94" t="str">
        <f t="shared" si="10"/>
        <v/>
      </c>
      <c r="W38" s="94" t="str">
        <f t="shared" si="12"/>
        <v/>
      </c>
      <c r="X38" s="94" t="str">
        <f t="shared" si="11"/>
        <v/>
      </c>
      <c r="Y38" s="94">
        <f t="shared" si="9"/>
        <v>1</v>
      </c>
    </row>
    <row r="39" spans="2:25" x14ac:dyDescent="0.25">
      <c r="B39" s="80"/>
      <c r="C39" s="81"/>
      <c r="D39" s="81"/>
      <c r="E39" s="81"/>
      <c r="F39" s="82"/>
      <c r="G39" s="83"/>
      <c r="H39" s="84"/>
      <c r="I39" s="84"/>
      <c r="J39" s="85"/>
      <c r="K39" s="86" t="str">
        <f t="shared" si="0"/>
        <v/>
      </c>
      <c r="L39" s="87" t="str">
        <f t="shared" si="1"/>
        <v/>
      </c>
      <c r="N39" s="94" t="str">
        <f t="shared" si="2"/>
        <v/>
      </c>
      <c r="O39" s="94" t="str">
        <f t="shared" si="3"/>
        <v/>
      </c>
      <c r="P39" s="94" t="str">
        <f t="shared" si="4"/>
        <v/>
      </c>
      <c r="Q39" s="94" t="str">
        <f t="shared" si="5"/>
        <v/>
      </c>
      <c r="R39" s="94">
        <f t="shared" si="13"/>
        <v>1</v>
      </c>
      <c r="S39" s="94">
        <f t="shared" si="13"/>
        <v>1</v>
      </c>
      <c r="T39" s="94">
        <f t="shared" si="13"/>
        <v>1</v>
      </c>
      <c r="U39" s="94">
        <f t="shared" si="13"/>
        <v>1</v>
      </c>
      <c r="V39" s="94" t="str">
        <f t="shared" si="10"/>
        <v/>
      </c>
      <c r="W39" s="94" t="str">
        <f t="shared" si="12"/>
        <v/>
      </c>
      <c r="X39" s="94" t="str">
        <f t="shared" si="11"/>
        <v/>
      </c>
      <c r="Y39" s="94">
        <f>IF(X39&lt;&gt;"",Y38+1,Y38)</f>
        <v>1</v>
      </c>
    </row>
    <row r="40" spans="2:25" x14ac:dyDescent="0.25">
      <c r="B40" s="80"/>
      <c r="C40" s="81"/>
      <c r="D40" s="81"/>
      <c r="E40" s="81"/>
      <c r="F40" s="82"/>
      <c r="G40" s="83"/>
      <c r="H40" s="84"/>
      <c r="I40" s="84"/>
      <c r="J40" s="85"/>
      <c r="K40" s="86" t="str">
        <f t="shared" si="0"/>
        <v/>
      </c>
      <c r="L40" s="87" t="str">
        <f t="shared" si="1"/>
        <v/>
      </c>
      <c r="N40" s="94" t="str">
        <f t="shared" si="2"/>
        <v/>
      </c>
      <c r="O40" s="94" t="str">
        <f t="shared" si="3"/>
        <v/>
      </c>
      <c r="P40" s="94" t="str">
        <f t="shared" si="4"/>
        <v/>
      </c>
      <c r="Q40" s="94" t="str">
        <f t="shared" si="5"/>
        <v/>
      </c>
      <c r="R40" s="94">
        <f t="shared" si="13"/>
        <v>1</v>
      </c>
      <c r="S40" s="94">
        <f t="shared" si="13"/>
        <v>1</v>
      </c>
      <c r="T40" s="94">
        <f t="shared" si="13"/>
        <v>1</v>
      </c>
      <c r="U40" s="94">
        <f t="shared" si="13"/>
        <v>1</v>
      </c>
      <c r="V40" s="94" t="str">
        <f t="shared" si="10"/>
        <v/>
      </c>
      <c r="W40" s="94" t="str">
        <f t="shared" si="12"/>
        <v/>
      </c>
      <c r="X40" s="94" t="str">
        <f t="shared" si="11"/>
        <v/>
      </c>
      <c r="Y40" s="94">
        <f t="shared" si="9"/>
        <v>1</v>
      </c>
    </row>
    <row r="41" spans="2:25" x14ac:dyDescent="0.25">
      <c r="B41" s="80"/>
      <c r="C41" s="81"/>
      <c r="D41" s="81"/>
      <c r="E41" s="81"/>
      <c r="F41" s="82"/>
      <c r="G41" s="83"/>
      <c r="H41" s="84"/>
      <c r="I41" s="84"/>
      <c r="J41" s="85"/>
      <c r="K41" s="86" t="str">
        <f t="shared" si="0"/>
        <v/>
      </c>
      <c r="L41" s="87" t="str">
        <f t="shared" si="1"/>
        <v/>
      </c>
      <c r="N41" s="94" t="str">
        <f t="shared" si="2"/>
        <v/>
      </c>
      <c r="O41" s="94" t="str">
        <f t="shared" si="3"/>
        <v/>
      </c>
      <c r="P41" s="94" t="str">
        <f t="shared" si="4"/>
        <v/>
      </c>
      <c r="Q41" s="94" t="str">
        <f t="shared" si="5"/>
        <v/>
      </c>
      <c r="R41" s="94">
        <f t="shared" si="13"/>
        <v>1</v>
      </c>
      <c r="S41" s="94">
        <f t="shared" si="13"/>
        <v>1</v>
      </c>
      <c r="T41" s="94">
        <f t="shared" si="13"/>
        <v>1</v>
      </c>
      <c r="U41" s="94">
        <f t="shared" si="13"/>
        <v>1</v>
      </c>
      <c r="V41" s="94" t="str">
        <f t="shared" si="10"/>
        <v/>
      </c>
      <c r="W41" s="94" t="str">
        <f t="shared" si="12"/>
        <v/>
      </c>
      <c r="X41" s="94" t="str">
        <f t="shared" si="11"/>
        <v/>
      </c>
      <c r="Y41" s="94">
        <f>IF(X41&lt;&gt;"",Y40+1,Y40)</f>
        <v>1</v>
      </c>
    </row>
    <row r="42" spans="2:25" x14ac:dyDescent="0.25">
      <c r="B42" s="80"/>
      <c r="C42" s="81"/>
      <c r="D42" s="81"/>
      <c r="E42" s="81"/>
      <c r="F42" s="82"/>
      <c r="G42" s="83"/>
      <c r="H42" s="84"/>
      <c r="I42" s="84"/>
      <c r="J42" s="85"/>
      <c r="K42" s="86" t="str">
        <f t="shared" si="0"/>
        <v/>
      </c>
      <c r="L42" s="87" t="str">
        <f t="shared" si="1"/>
        <v/>
      </c>
      <c r="N42" s="94" t="str">
        <f t="shared" si="2"/>
        <v/>
      </c>
      <c r="O42" s="94" t="str">
        <f t="shared" si="3"/>
        <v/>
      </c>
      <c r="P42" s="94" t="str">
        <f t="shared" si="4"/>
        <v/>
      </c>
      <c r="Q42" s="94" t="str">
        <f t="shared" si="5"/>
        <v/>
      </c>
      <c r="R42" s="94">
        <f t="shared" si="13"/>
        <v>1</v>
      </c>
      <c r="S42" s="94">
        <f t="shared" si="13"/>
        <v>1</v>
      </c>
      <c r="T42" s="94">
        <f t="shared" si="13"/>
        <v>1</v>
      </c>
      <c r="U42" s="94">
        <f t="shared" si="13"/>
        <v>1</v>
      </c>
      <c r="V42" s="94" t="str">
        <f t="shared" si="10"/>
        <v/>
      </c>
      <c r="W42" s="94" t="str">
        <f t="shared" si="12"/>
        <v/>
      </c>
      <c r="X42" s="94" t="str">
        <f t="shared" si="11"/>
        <v/>
      </c>
      <c r="Y42" s="94">
        <f t="shared" si="9"/>
        <v>1</v>
      </c>
    </row>
    <row r="43" spans="2:25" x14ac:dyDescent="0.25">
      <c r="B43" s="80"/>
      <c r="C43" s="81"/>
      <c r="D43" s="81"/>
      <c r="E43" s="81"/>
      <c r="F43" s="82"/>
      <c r="G43" s="83"/>
      <c r="H43" s="84"/>
      <c r="I43" s="84"/>
      <c r="J43" s="85"/>
      <c r="K43" s="86" t="str">
        <f t="shared" si="0"/>
        <v/>
      </c>
      <c r="L43" s="87" t="str">
        <f t="shared" si="1"/>
        <v/>
      </c>
      <c r="N43" s="94" t="str">
        <f t="shared" si="2"/>
        <v/>
      </c>
      <c r="O43" s="94" t="str">
        <f t="shared" si="3"/>
        <v/>
      </c>
      <c r="P43" s="94" t="str">
        <f t="shared" si="4"/>
        <v/>
      </c>
      <c r="Q43" s="94" t="str">
        <f t="shared" si="5"/>
        <v/>
      </c>
      <c r="R43" s="94">
        <f t="shared" si="13"/>
        <v>1</v>
      </c>
      <c r="S43" s="94">
        <f t="shared" si="13"/>
        <v>1</v>
      </c>
      <c r="T43" s="94">
        <f t="shared" si="13"/>
        <v>1</v>
      </c>
      <c r="U43" s="94">
        <f t="shared" si="13"/>
        <v>1</v>
      </c>
      <c r="V43" s="94" t="str">
        <f t="shared" si="10"/>
        <v/>
      </c>
      <c r="W43" s="94" t="str">
        <f t="shared" si="12"/>
        <v/>
      </c>
      <c r="X43" s="94" t="str">
        <f t="shared" si="11"/>
        <v/>
      </c>
      <c r="Y43" s="94">
        <f t="shared" si="9"/>
        <v>1</v>
      </c>
    </row>
    <row r="44" spans="2:25" x14ac:dyDescent="0.25">
      <c r="B44" s="80"/>
      <c r="C44" s="81"/>
      <c r="D44" s="81"/>
      <c r="E44" s="81"/>
      <c r="F44" s="82"/>
      <c r="G44" s="83"/>
      <c r="H44" s="84"/>
      <c r="I44" s="84"/>
      <c r="J44" s="85"/>
      <c r="K44" s="86" t="str">
        <f t="shared" si="0"/>
        <v/>
      </c>
      <c r="L44" s="87" t="str">
        <f t="shared" si="1"/>
        <v/>
      </c>
      <c r="N44" s="94" t="str">
        <f t="shared" si="2"/>
        <v/>
      </c>
      <c r="O44" s="94" t="str">
        <f t="shared" si="3"/>
        <v/>
      </c>
      <c r="P44" s="94" t="str">
        <f t="shared" si="4"/>
        <v/>
      </c>
      <c r="Q44" s="94" t="str">
        <f t="shared" si="5"/>
        <v/>
      </c>
      <c r="R44" s="94">
        <f t="shared" si="13"/>
        <v>1</v>
      </c>
      <c r="S44" s="94">
        <f t="shared" si="13"/>
        <v>1</v>
      </c>
      <c r="T44" s="94">
        <f t="shared" si="13"/>
        <v>1</v>
      </c>
      <c r="U44" s="94">
        <f t="shared" si="13"/>
        <v>1</v>
      </c>
      <c r="V44" s="94" t="str">
        <f t="shared" si="10"/>
        <v/>
      </c>
      <c r="W44" s="94" t="str">
        <f t="shared" si="12"/>
        <v/>
      </c>
      <c r="X44" s="94" t="str">
        <f t="shared" si="11"/>
        <v/>
      </c>
      <c r="Y44" s="94">
        <f t="shared" si="9"/>
        <v>1</v>
      </c>
    </row>
    <row r="45" spans="2:25" x14ac:dyDescent="0.25">
      <c r="B45" s="80"/>
      <c r="C45" s="81"/>
      <c r="D45" s="81"/>
      <c r="E45" s="81"/>
      <c r="F45" s="82"/>
      <c r="G45" s="83"/>
      <c r="H45" s="84"/>
      <c r="I45" s="84"/>
      <c r="J45" s="85"/>
      <c r="K45" s="86" t="str">
        <f t="shared" si="0"/>
        <v/>
      </c>
      <c r="L45" s="87" t="str">
        <f t="shared" si="1"/>
        <v/>
      </c>
      <c r="N45" s="94" t="str">
        <f t="shared" si="2"/>
        <v/>
      </c>
      <c r="O45" s="94" t="str">
        <f t="shared" si="3"/>
        <v/>
      </c>
      <c r="P45" s="94" t="str">
        <f t="shared" si="4"/>
        <v/>
      </c>
      <c r="Q45" s="94" t="str">
        <f t="shared" si="5"/>
        <v/>
      </c>
      <c r="R45" s="94">
        <f t="shared" si="13"/>
        <v>1</v>
      </c>
      <c r="S45" s="94">
        <f t="shared" si="13"/>
        <v>1</v>
      </c>
      <c r="T45" s="94">
        <f t="shared" si="13"/>
        <v>1</v>
      </c>
      <c r="U45" s="94">
        <f t="shared" si="13"/>
        <v>1</v>
      </c>
      <c r="V45" s="94" t="str">
        <f t="shared" si="10"/>
        <v/>
      </c>
      <c r="W45" s="94" t="str">
        <f t="shared" si="12"/>
        <v/>
      </c>
      <c r="X45" s="94" t="str">
        <f t="shared" si="11"/>
        <v/>
      </c>
      <c r="Y45" s="94">
        <f t="shared" si="9"/>
        <v>1</v>
      </c>
    </row>
    <row r="46" spans="2:25" x14ac:dyDescent="0.25">
      <c r="B46" s="80"/>
      <c r="C46" s="81"/>
      <c r="D46" s="81"/>
      <c r="E46" s="81"/>
      <c r="F46" s="82"/>
      <c r="G46" s="83"/>
      <c r="H46" s="84"/>
      <c r="I46" s="84"/>
      <c r="J46" s="85"/>
      <c r="K46" s="86" t="str">
        <f t="shared" si="0"/>
        <v/>
      </c>
      <c r="L46" s="87" t="str">
        <f t="shared" si="1"/>
        <v/>
      </c>
      <c r="N46" s="94" t="str">
        <f t="shared" si="2"/>
        <v/>
      </c>
      <c r="O46" s="94" t="str">
        <f t="shared" si="3"/>
        <v/>
      </c>
      <c r="P46" s="94" t="str">
        <f t="shared" si="4"/>
        <v/>
      </c>
      <c r="Q46" s="94" t="str">
        <f t="shared" si="5"/>
        <v/>
      </c>
      <c r="R46" s="94">
        <f t="shared" si="13"/>
        <v>1</v>
      </c>
      <c r="S46" s="94">
        <f t="shared" si="13"/>
        <v>1</v>
      </c>
      <c r="T46" s="94">
        <f t="shared" si="13"/>
        <v>1</v>
      </c>
      <c r="U46" s="94">
        <f t="shared" si="13"/>
        <v>1</v>
      </c>
      <c r="V46" s="94" t="str">
        <f t="shared" si="10"/>
        <v/>
      </c>
      <c r="W46" s="94" t="str">
        <f t="shared" si="12"/>
        <v/>
      </c>
      <c r="X46" s="94" t="str">
        <f t="shared" si="11"/>
        <v/>
      </c>
      <c r="Y46" s="94">
        <f t="shared" si="9"/>
        <v>1</v>
      </c>
    </row>
    <row r="47" spans="2:25" x14ac:dyDescent="0.25">
      <c r="B47" s="80"/>
      <c r="C47" s="81"/>
      <c r="D47" s="81"/>
      <c r="E47" s="81"/>
      <c r="F47" s="82"/>
      <c r="G47" s="83"/>
      <c r="H47" s="84"/>
      <c r="I47" s="84"/>
      <c r="J47" s="85"/>
      <c r="K47" s="86" t="str">
        <f t="shared" si="0"/>
        <v/>
      </c>
      <c r="L47" s="87" t="str">
        <f t="shared" si="1"/>
        <v/>
      </c>
      <c r="N47" s="94" t="str">
        <f t="shared" si="2"/>
        <v/>
      </c>
      <c r="O47" s="94" t="str">
        <f t="shared" si="3"/>
        <v/>
      </c>
      <c r="P47" s="94" t="str">
        <f t="shared" si="4"/>
        <v/>
      </c>
      <c r="Q47" s="94" t="str">
        <f t="shared" si="5"/>
        <v/>
      </c>
      <c r="R47" s="94">
        <f t="shared" si="13"/>
        <v>1</v>
      </c>
      <c r="S47" s="94">
        <f t="shared" si="13"/>
        <v>1</v>
      </c>
      <c r="T47" s="94">
        <f t="shared" si="13"/>
        <v>1</v>
      </c>
      <c r="U47" s="94">
        <f t="shared" si="13"/>
        <v>1</v>
      </c>
      <c r="V47" s="94" t="str">
        <f t="shared" si="10"/>
        <v/>
      </c>
      <c r="W47" s="94" t="str">
        <f t="shared" si="12"/>
        <v/>
      </c>
      <c r="X47" s="94" t="str">
        <f t="shared" si="11"/>
        <v/>
      </c>
      <c r="Y47" s="94">
        <f t="shared" si="9"/>
        <v>1</v>
      </c>
    </row>
    <row r="48" spans="2:25" x14ac:dyDescent="0.25">
      <c r="B48" s="80"/>
      <c r="C48" s="81"/>
      <c r="D48" s="81"/>
      <c r="E48" s="81"/>
      <c r="F48" s="82"/>
      <c r="G48" s="83"/>
      <c r="H48" s="84"/>
      <c r="I48" s="84"/>
      <c r="J48" s="85"/>
      <c r="K48" s="86" t="str">
        <f t="shared" si="0"/>
        <v/>
      </c>
      <c r="L48" s="87" t="str">
        <f t="shared" si="1"/>
        <v/>
      </c>
      <c r="N48" s="94" t="str">
        <f t="shared" si="2"/>
        <v/>
      </c>
      <c r="O48" s="94" t="str">
        <f t="shared" si="3"/>
        <v/>
      </c>
      <c r="P48" s="94" t="str">
        <f t="shared" si="4"/>
        <v/>
      </c>
      <c r="Q48" s="94" t="str">
        <f t="shared" si="5"/>
        <v/>
      </c>
      <c r="R48" s="94">
        <f t="shared" si="13"/>
        <v>1</v>
      </c>
      <c r="S48" s="94">
        <f t="shared" si="13"/>
        <v>1</v>
      </c>
      <c r="T48" s="94">
        <f t="shared" si="13"/>
        <v>1</v>
      </c>
      <c r="U48" s="94">
        <f t="shared" si="13"/>
        <v>1</v>
      </c>
      <c r="V48" s="94" t="str">
        <f t="shared" si="10"/>
        <v/>
      </c>
      <c r="W48" s="94" t="str">
        <f t="shared" si="12"/>
        <v/>
      </c>
      <c r="X48" s="94" t="str">
        <f t="shared" si="11"/>
        <v/>
      </c>
      <c r="Y48" s="94">
        <f t="shared" si="9"/>
        <v>1</v>
      </c>
    </row>
    <row r="49" spans="2:25" x14ac:dyDescent="0.25">
      <c r="B49" s="80"/>
      <c r="C49" s="81"/>
      <c r="D49" s="81"/>
      <c r="E49" s="81"/>
      <c r="F49" s="82"/>
      <c r="G49" s="83"/>
      <c r="H49" s="84"/>
      <c r="I49" s="84"/>
      <c r="J49" s="85"/>
      <c r="K49" s="86" t="str">
        <f t="shared" si="0"/>
        <v/>
      </c>
      <c r="L49" s="87" t="str">
        <f t="shared" si="1"/>
        <v/>
      </c>
      <c r="N49" s="94" t="str">
        <f t="shared" si="2"/>
        <v/>
      </c>
      <c r="O49" s="94" t="str">
        <f t="shared" si="3"/>
        <v/>
      </c>
      <c r="P49" s="94" t="str">
        <f t="shared" si="4"/>
        <v/>
      </c>
      <c r="Q49" s="94" t="str">
        <f t="shared" si="5"/>
        <v/>
      </c>
      <c r="R49" s="94">
        <f t="shared" si="13"/>
        <v>1</v>
      </c>
      <c r="S49" s="94">
        <f t="shared" si="13"/>
        <v>1</v>
      </c>
      <c r="T49" s="94">
        <f t="shared" si="13"/>
        <v>1</v>
      </c>
      <c r="U49" s="94">
        <f t="shared" si="13"/>
        <v>1</v>
      </c>
      <c r="V49" s="94" t="str">
        <f t="shared" si="10"/>
        <v/>
      </c>
      <c r="W49" s="94" t="str">
        <f t="shared" si="12"/>
        <v/>
      </c>
      <c r="X49" s="94" t="str">
        <f t="shared" si="11"/>
        <v/>
      </c>
      <c r="Y49" s="94">
        <f t="shared" si="9"/>
        <v>1</v>
      </c>
    </row>
    <row r="50" spans="2:25" x14ac:dyDescent="0.25">
      <c r="B50" s="80"/>
      <c r="C50" s="81"/>
      <c r="D50" s="81"/>
      <c r="E50" s="81"/>
      <c r="F50" s="82"/>
      <c r="G50" s="83"/>
      <c r="H50" s="84"/>
      <c r="I50" s="84"/>
      <c r="J50" s="85"/>
      <c r="K50" s="86" t="str">
        <f t="shared" si="0"/>
        <v/>
      </c>
      <c r="L50" s="87" t="str">
        <f t="shared" si="1"/>
        <v/>
      </c>
      <c r="N50" s="94" t="str">
        <f t="shared" si="2"/>
        <v/>
      </c>
      <c r="O50" s="94" t="str">
        <f t="shared" si="3"/>
        <v/>
      </c>
      <c r="P50" s="94" t="str">
        <f t="shared" si="4"/>
        <v/>
      </c>
      <c r="Q50" s="94" t="str">
        <f t="shared" si="5"/>
        <v/>
      </c>
      <c r="R50" s="94">
        <f t="shared" si="13"/>
        <v>1</v>
      </c>
      <c r="S50" s="94">
        <f t="shared" si="13"/>
        <v>1</v>
      </c>
      <c r="T50" s="94">
        <f t="shared" si="13"/>
        <v>1</v>
      </c>
      <c r="U50" s="94">
        <f t="shared" si="13"/>
        <v>1</v>
      </c>
      <c r="V50" s="94" t="str">
        <f t="shared" si="10"/>
        <v/>
      </c>
      <c r="W50" s="94" t="str">
        <f t="shared" si="12"/>
        <v/>
      </c>
      <c r="X50" s="94" t="str">
        <f t="shared" si="11"/>
        <v/>
      </c>
      <c r="Y50" s="94">
        <f t="shared" si="9"/>
        <v>1</v>
      </c>
    </row>
    <row r="51" spans="2:25" x14ac:dyDescent="0.25">
      <c r="B51" s="80"/>
      <c r="C51" s="81"/>
      <c r="D51" s="81"/>
      <c r="E51" s="81"/>
      <c r="F51" s="82"/>
      <c r="G51" s="83"/>
      <c r="H51" s="84"/>
      <c r="I51" s="84"/>
      <c r="J51" s="85"/>
      <c r="K51" s="86" t="str">
        <f t="shared" si="0"/>
        <v/>
      </c>
      <c r="L51" s="87" t="str">
        <f t="shared" si="1"/>
        <v/>
      </c>
      <c r="N51" s="94" t="str">
        <f t="shared" si="2"/>
        <v/>
      </c>
      <c r="O51" s="94" t="str">
        <f t="shared" si="3"/>
        <v/>
      </c>
      <c r="P51" s="94" t="str">
        <f t="shared" si="4"/>
        <v/>
      </c>
      <c r="Q51" s="94" t="str">
        <f t="shared" si="5"/>
        <v/>
      </c>
      <c r="R51" s="94">
        <f t="shared" si="13"/>
        <v>1</v>
      </c>
      <c r="S51" s="94">
        <f t="shared" si="13"/>
        <v>1</v>
      </c>
      <c r="T51" s="94">
        <f t="shared" si="13"/>
        <v>1</v>
      </c>
      <c r="U51" s="94">
        <f t="shared" si="13"/>
        <v>1</v>
      </c>
      <c r="V51" s="94" t="str">
        <f t="shared" si="10"/>
        <v/>
      </c>
      <c r="W51" s="94" t="str">
        <f t="shared" si="12"/>
        <v/>
      </c>
      <c r="X51" s="94" t="str">
        <f t="shared" si="11"/>
        <v/>
      </c>
      <c r="Y51" s="94">
        <f t="shared" si="9"/>
        <v>1</v>
      </c>
    </row>
    <row r="52" spans="2:25" x14ac:dyDescent="0.25">
      <c r="B52" s="80"/>
      <c r="C52" s="81"/>
      <c r="D52" s="81"/>
      <c r="E52" s="81"/>
      <c r="F52" s="82"/>
      <c r="G52" s="83"/>
      <c r="H52" s="84"/>
      <c r="I52" s="84"/>
      <c r="J52" s="85"/>
      <c r="K52" s="86" t="str">
        <f t="shared" si="0"/>
        <v/>
      </c>
      <c r="L52" s="87" t="str">
        <f t="shared" si="1"/>
        <v/>
      </c>
      <c r="N52" s="94" t="str">
        <f t="shared" si="2"/>
        <v/>
      </c>
      <c r="O52" s="94" t="str">
        <f t="shared" si="3"/>
        <v/>
      </c>
      <c r="P52" s="94" t="str">
        <f t="shared" si="4"/>
        <v/>
      </c>
      <c r="Q52" s="94" t="str">
        <f t="shared" si="5"/>
        <v/>
      </c>
      <c r="R52" s="94">
        <f t="shared" si="13"/>
        <v>1</v>
      </c>
      <c r="S52" s="94">
        <f t="shared" si="13"/>
        <v>1</v>
      </c>
      <c r="T52" s="94">
        <f t="shared" si="13"/>
        <v>1</v>
      </c>
      <c r="U52" s="94">
        <f t="shared" si="13"/>
        <v>1</v>
      </c>
      <c r="V52" s="94" t="str">
        <f t="shared" si="10"/>
        <v/>
      </c>
      <c r="W52" s="94" t="str">
        <f t="shared" si="12"/>
        <v/>
      </c>
      <c r="X52" s="94" t="str">
        <f t="shared" si="11"/>
        <v/>
      </c>
      <c r="Y52" s="94">
        <f t="shared" si="9"/>
        <v>1</v>
      </c>
    </row>
    <row r="53" spans="2:25" x14ac:dyDescent="0.25">
      <c r="B53" s="80"/>
      <c r="C53" s="81"/>
      <c r="D53" s="81"/>
      <c r="E53" s="81"/>
      <c r="F53" s="82"/>
      <c r="G53" s="83"/>
      <c r="H53" s="84"/>
      <c r="I53" s="84"/>
      <c r="J53" s="85"/>
      <c r="K53" s="86" t="str">
        <f t="shared" si="0"/>
        <v/>
      </c>
      <c r="L53" s="87" t="str">
        <f t="shared" si="1"/>
        <v/>
      </c>
      <c r="N53" s="94" t="str">
        <f t="shared" si="2"/>
        <v/>
      </c>
      <c r="O53" s="94" t="str">
        <f t="shared" si="3"/>
        <v/>
      </c>
      <c r="P53" s="94" t="str">
        <f t="shared" si="4"/>
        <v/>
      </c>
      <c r="Q53" s="94" t="str">
        <f t="shared" si="5"/>
        <v/>
      </c>
      <c r="R53" s="94">
        <f t="shared" si="13"/>
        <v>1</v>
      </c>
      <c r="S53" s="94">
        <f t="shared" si="13"/>
        <v>1</v>
      </c>
      <c r="T53" s="94">
        <f t="shared" si="13"/>
        <v>1</v>
      </c>
      <c r="U53" s="94">
        <f t="shared" si="13"/>
        <v>1</v>
      </c>
      <c r="V53" s="94" t="str">
        <f t="shared" si="10"/>
        <v/>
      </c>
      <c r="W53" s="94" t="str">
        <f t="shared" si="12"/>
        <v/>
      </c>
      <c r="X53" s="94" t="str">
        <f t="shared" si="11"/>
        <v/>
      </c>
      <c r="Y53" s="94">
        <f t="shared" si="9"/>
        <v>1</v>
      </c>
    </row>
    <row r="54" spans="2:25" x14ac:dyDescent="0.25">
      <c r="B54" s="80"/>
      <c r="C54" s="81"/>
      <c r="D54" s="81"/>
      <c r="E54" s="81"/>
      <c r="F54" s="82"/>
      <c r="G54" s="83"/>
      <c r="H54" s="84"/>
      <c r="I54" s="84"/>
      <c r="J54" s="85"/>
      <c r="K54" s="86" t="str">
        <f t="shared" si="0"/>
        <v/>
      </c>
      <c r="L54" s="87" t="str">
        <f t="shared" si="1"/>
        <v/>
      </c>
      <c r="N54" s="94" t="str">
        <f t="shared" si="2"/>
        <v/>
      </c>
      <c r="O54" s="94" t="str">
        <f t="shared" si="3"/>
        <v/>
      </c>
      <c r="P54" s="94" t="str">
        <f t="shared" si="4"/>
        <v/>
      </c>
      <c r="Q54" s="94" t="str">
        <f t="shared" si="5"/>
        <v/>
      </c>
      <c r="R54" s="94">
        <f t="shared" si="13"/>
        <v>1</v>
      </c>
      <c r="S54" s="94">
        <f t="shared" si="13"/>
        <v>1</v>
      </c>
      <c r="T54" s="94">
        <f t="shared" si="13"/>
        <v>1</v>
      </c>
      <c r="U54" s="94">
        <f t="shared" si="13"/>
        <v>1</v>
      </c>
      <c r="V54" s="94" t="str">
        <f t="shared" si="10"/>
        <v/>
      </c>
      <c r="W54" s="94" t="str">
        <f t="shared" si="12"/>
        <v/>
      </c>
      <c r="X54" s="94" t="str">
        <f t="shared" si="11"/>
        <v/>
      </c>
      <c r="Y54" s="94">
        <f t="shared" si="9"/>
        <v>1</v>
      </c>
    </row>
    <row r="55" spans="2:25" x14ac:dyDescent="0.25">
      <c r="B55" s="80"/>
      <c r="C55" s="81"/>
      <c r="D55" s="81"/>
      <c r="E55" s="81"/>
      <c r="F55" s="82"/>
      <c r="G55" s="83"/>
      <c r="H55" s="84"/>
      <c r="I55" s="84"/>
      <c r="J55" s="85"/>
      <c r="K55" s="86" t="str">
        <f t="shared" si="0"/>
        <v/>
      </c>
      <c r="L55" s="87" t="str">
        <f t="shared" si="1"/>
        <v/>
      </c>
      <c r="N55" s="94" t="str">
        <f t="shared" si="2"/>
        <v/>
      </c>
      <c r="O55" s="94" t="str">
        <f t="shared" si="3"/>
        <v/>
      </c>
      <c r="P55" s="94" t="str">
        <f t="shared" si="4"/>
        <v/>
      </c>
      <c r="Q55" s="94" t="str">
        <f t="shared" si="5"/>
        <v/>
      </c>
      <c r="R55" s="94">
        <f t="shared" si="13"/>
        <v>1</v>
      </c>
      <c r="S55" s="94">
        <f t="shared" si="13"/>
        <v>1</v>
      </c>
      <c r="T55" s="94">
        <f t="shared" si="13"/>
        <v>1</v>
      </c>
      <c r="U55" s="94">
        <f t="shared" si="13"/>
        <v>1</v>
      </c>
      <c r="V55" s="94" t="str">
        <f t="shared" si="10"/>
        <v/>
      </c>
      <c r="W55" s="94" t="str">
        <f t="shared" si="12"/>
        <v/>
      </c>
      <c r="X55" s="94" t="str">
        <f t="shared" si="11"/>
        <v/>
      </c>
      <c r="Y55" s="94">
        <f t="shared" si="9"/>
        <v>1</v>
      </c>
    </row>
    <row r="56" spans="2:25" x14ac:dyDescent="0.25">
      <c r="B56" s="80"/>
      <c r="C56" s="81"/>
      <c r="D56" s="81"/>
      <c r="E56" s="81"/>
      <c r="F56" s="82"/>
      <c r="G56" s="83"/>
      <c r="H56" s="84"/>
      <c r="I56" s="84"/>
      <c r="J56" s="85"/>
      <c r="K56" s="86" t="str">
        <f t="shared" si="0"/>
        <v/>
      </c>
      <c r="L56" s="87" t="str">
        <f t="shared" si="1"/>
        <v/>
      </c>
      <c r="N56" s="94" t="str">
        <f t="shared" si="2"/>
        <v/>
      </c>
      <c r="O56" s="94" t="str">
        <f t="shared" si="3"/>
        <v/>
      </c>
      <c r="P56" s="94" t="str">
        <f t="shared" si="4"/>
        <v/>
      </c>
      <c r="Q56" s="94" t="str">
        <f t="shared" si="5"/>
        <v/>
      </c>
      <c r="R56" s="94">
        <f t="shared" si="13"/>
        <v>1</v>
      </c>
      <c r="S56" s="94">
        <f t="shared" si="13"/>
        <v>1</v>
      </c>
      <c r="T56" s="94">
        <f t="shared" si="13"/>
        <v>1</v>
      </c>
      <c r="U56" s="94">
        <f t="shared" si="13"/>
        <v>1</v>
      </c>
      <c r="V56" s="94" t="str">
        <f t="shared" si="10"/>
        <v/>
      </c>
      <c r="W56" s="94" t="str">
        <f t="shared" si="12"/>
        <v/>
      </c>
      <c r="X56" s="94" t="str">
        <f t="shared" si="11"/>
        <v/>
      </c>
      <c r="Y56" s="94">
        <f t="shared" si="9"/>
        <v>1</v>
      </c>
    </row>
    <row r="57" spans="2:25" x14ac:dyDescent="0.25">
      <c r="B57" s="80"/>
      <c r="C57" s="81"/>
      <c r="D57" s="81"/>
      <c r="E57" s="81"/>
      <c r="F57" s="82"/>
      <c r="G57" s="83"/>
      <c r="H57" s="84"/>
      <c r="I57" s="84"/>
      <c r="J57" s="85"/>
      <c r="K57" s="86" t="str">
        <f t="shared" si="0"/>
        <v/>
      </c>
      <c r="L57" s="87" t="str">
        <f t="shared" si="1"/>
        <v/>
      </c>
      <c r="N57" s="94" t="str">
        <f t="shared" si="2"/>
        <v/>
      </c>
      <c r="O57" s="94" t="str">
        <f t="shared" si="3"/>
        <v/>
      </c>
      <c r="P57" s="94" t="str">
        <f t="shared" si="4"/>
        <v/>
      </c>
      <c r="Q57" s="94" t="str">
        <f t="shared" si="5"/>
        <v/>
      </c>
      <c r="R57" s="94">
        <f t="shared" si="13"/>
        <v>1</v>
      </c>
      <c r="S57" s="94">
        <f t="shared" si="13"/>
        <v>1</v>
      </c>
      <c r="T57" s="94">
        <f t="shared" si="13"/>
        <v>1</v>
      </c>
      <c r="U57" s="94">
        <f t="shared" si="13"/>
        <v>1</v>
      </c>
      <c r="V57" s="94" t="str">
        <f t="shared" si="10"/>
        <v/>
      </c>
      <c r="W57" s="94" t="str">
        <f t="shared" si="12"/>
        <v/>
      </c>
      <c r="X57" s="94" t="str">
        <f t="shared" si="11"/>
        <v/>
      </c>
      <c r="Y57" s="94">
        <f t="shared" si="9"/>
        <v>1</v>
      </c>
    </row>
    <row r="58" spans="2:25" x14ac:dyDescent="0.25">
      <c r="B58" s="80"/>
      <c r="C58" s="81"/>
      <c r="D58" s="81"/>
      <c r="E58" s="81"/>
      <c r="F58" s="82"/>
      <c r="G58" s="83"/>
      <c r="H58" s="84"/>
      <c r="I58" s="84"/>
      <c r="J58" s="85"/>
      <c r="K58" s="86" t="str">
        <f t="shared" si="0"/>
        <v/>
      </c>
      <c r="L58" s="87" t="str">
        <f t="shared" si="1"/>
        <v/>
      </c>
      <c r="N58" s="94" t="str">
        <f t="shared" si="2"/>
        <v/>
      </c>
      <c r="O58" s="94" t="str">
        <f t="shared" si="3"/>
        <v/>
      </c>
      <c r="P58" s="94" t="str">
        <f t="shared" si="4"/>
        <v/>
      </c>
      <c r="Q58" s="94" t="str">
        <f t="shared" si="5"/>
        <v/>
      </c>
      <c r="R58" s="94">
        <f t="shared" si="13"/>
        <v>1</v>
      </c>
      <c r="S58" s="94">
        <f t="shared" si="13"/>
        <v>1</v>
      </c>
      <c r="T58" s="94">
        <f t="shared" si="13"/>
        <v>1</v>
      </c>
      <c r="U58" s="94">
        <f t="shared" si="13"/>
        <v>1</v>
      </c>
      <c r="V58" s="94" t="str">
        <f t="shared" si="10"/>
        <v/>
      </c>
      <c r="W58" s="94" t="str">
        <f t="shared" si="12"/>
        <v/>
      </c>
      <c r="X58" s="94" t="str">
        <f t="shared" si="11"/>
        <v/>
      </c>
      <c r="Y58" s="94">
        <f t="shared" si="9"/>
        <v>1</v>
      </c>
    </row>
    <row r="59" spans="2:25" x14ac:dyDescent="0.25">
      <c r="B59" s="80"/>
      <c r="C59" s="81"/>
      <c r="D59" s="81"/>
      <c r="E59" s="81"/>
      <c r="F59" s="82"/>
      <c r="G59" s="83"/>
      <c r="H59" s="84"/>
      <c r="I59" s="84"/>
      <c r="J59" s="85"/>
      <c r="K59" s="86" t="str">
        <f t="shared" si="0"/>
        <v/>
      </c>
      <c r="L59" s="87" t="str">
        <f t="shared" si="1"/>
        <v/>
      </c>
      <c r="N59" s="94" t="str">
        <f t="shared" si="2"/>
        <v/>
      </c>
      <c r="O59" s="94" t="str">
        <f t="shared" si="3"/>
        <v/>
      </c>
      <c r="P59" s="94" t="str">
        <f t="shared" si="4"/>
        <v/>
      </c>
      <c r="Q59" s="94" t="str">
        <f t="shared" si="5"/>
        <v/>
      </c>
      <c r="R59" s="94">
        <f t="shared" si="13"/>
        <v>1</v>
      </c>
      <c r="S59" s="94">
        <f t="shared" si="13"/>
        <v>1</v>
      </c>
      <c r="T59" s="94">
        <f t="shared" si="13"/>
        <v>1</v>
      </c>
      <c r="U59" s="94">
        <f t="shared" si="13"/>
        <v>1</v>
      </c>
      <c r="V59" s="94" t="str">
        <f t="shared" si="10"/>
        <v/>
      </c>
      <c r="W59" s="94" t="str">
        <f t="shared" si="12"/>
        <v/>
      </c>
      <c r="X59" s="94" t="str">
        <f t="shared" si="11"/>
        <v/>
      </c>
      <c r="Y59" s="94">
        <f t="shared" si="9"/>
        <v>1</v>
      </c>
    </row>
    <row r="60" spans="2:25" x14ac:dyDescent="0.25">
      <c r="B60" s="80"/>
      <c r="C60" s="81"/>
      <c r="D60" s="81"/>
      <c r="E60" s="81"/>
      <c r="F60" s="82"/>
      <c r="G60" s="98"/>
      <c r="H60" s="99"/>
      <c r="I60" s="99"/>
      <c r="J60" s="100"/>
      <c r="K60" s="86" t="str">
        <f t="shared" si="0"/>
        <v/>
      </c>
      <c r="L60" s="87" t="str">
        <f t="shared" si="1"/>
        <v/>
      </c>
      <c r="N60" s="94" t="str">
        <f t="shared" si="2"/>
        <v/>
      </c>
      <c r="O60" s="94" t="str">
        <f t="shared" si="3"/>
        <v/>
      </c>
      <c r="P60" s="94" t="str">
        <f t="shared" si="4"/>
        <v/>
      </c>
      <c r="Q60" s="94" t="str">
        <f t="shared" si="5"/>
        <v/>
      </c>
      <c r="R60" s="94">
        <f t="shared" si="13"/>
        <v>1</v>
      </c>
      <c r="S60" s="94">
        <f t="shared" si="13"/>
        <v>1</v>
      </c>
      <c r="T60" s="94">
        <f t="shared" si="13"/>
        <v>1</v>
      </c>
      <c r="U60" s="94">
        <f t="shared" si="13"/>
        <v>1</v>
      </c>
      <c r="V60" s="94" t="str">
        <f t="shared" si="10"/>
        <v/>
      </c>
      <c r="W60" s="94" t="str">
        <f t="shared" si="12"/>
        <v/>
      </c>
      <c r="X60" s="94" t="str">
        <f t="shared" si="11"/>
        <v/>
      </c>
      <c r="Y60" s="94">
        <f t="shared" si="9"/>
        <v>1</v>
      </c>
    </row>
    <row r="64" spans="2:25" x14ac:dyDescent="0.25">
      <c r="V64" s="1"/>
      <c r="W64" s="1"/>
      <c r="X64" s="1"/>
      <c r="Y64" s="1"/>
    </row>
    <row r="65" spans="22:25" x14ac:dyDescent="0.25">
      <c r="V65" s="1"/>
      <c r="W65" s="1"/>
      <c r="X65" s="1"/>
      <c r="Y65" s="1"/>
    </row>
    <row r="66" spans="22:25" x14ac:dyDescent="0.25">
      <c r="V66" s="1"/>
      <c r="W66" s="1"/>
      <c r="X66" s="1"/>
      <c r="Y66" s="1"/>
    </row>
    <row r="67" spans="22:25" x14ac:dyDescent="0.25">
      <c r="V67" s="1"/>
      <c r="W67" s="1"/>
      <c r="X67" s="1"/>
      <c r="Y67" s="1"/>
    </row>
    <row r="68" spans="22:25" x14ac:dyDescent="0.25">
      <c r="V68" s="1"/>
      <c r="W68" s="1"/>
      <c r="X68" s="1"/>
      <c r="Y68" s="1"/>
    </row>
    <row r="69" spans="22:25" x14ac:dyDescent="0.25">
      <c r="V69" s="1"/>
      <c r="W69" s="1"/>
      <c r="X69" s="1"/>
      <c r="Y69" s="1"/>
    </row>
    <row r="70" spans="22:25" x14ac:dyDescent="0.25">
      <c r="V70" s="1"/>
      <c r="W70" s="1"/>
      <c r="X70" s="1"/>
      <c r="Y70" s="1"/>
    </row>
    <row r="71" spans="22:25" x14ac:dyDescent="0.25">
      <c r="V71" s="1"/>
      <c r="W71" s="1"/>
      <c r="X71" s="1"/>
      <c r="Y71" s="1"/>
    </row>
    <row r="72" spans="22:25" x14ac:dyDescent="0.25">
      <c r="V72" s="1"/>
      <c r="W72" s="1"/>
      <c r="X72" s="1"/>
      <c r="Y72" s="1"/>
    </row>
    <row r="73" spans="22:25" x14ac:dyDescent="0.25">
      <c r="V73" s="1"/>
      <c r="W73" s="1"/>
      <c r="X73" s="1"/>
      <c r="Y73" s="1"/>
    </row>
    <row r="74" spans="22:25" x14ac:dyDescent="0.25">
      <c r="V74" s="1"/>
      <c r="W74" s="1"/>
      <c r="X74" s="1"/>
      <c r="Y74" s="1"/>
    </row>
    <row r="75" spans="22:25" x14ac:dyDescent="0.25">
      <c r="V75" s="1"/>
      <c r="W75" s="1"/>
      <c r="X75" s="1"/>
      <c r="Y75" s="1"/>
    </row>
    <row r="76" spans="22:25" x14ac:dyDescent="0.25">
      <c r="V76" s="1"/>
      <c r="W76" s="1"/>
      <c r="X76" s="1"/>
      <c r="Y76" s="1"/>
    </row>
    <row r="77" spans="22:25" x14ac:dyDescent="0.25">
      <c r="V77" s="1"/>
      <c r="W77" s="1"/>
      <c r="X77" s="1"/>
      <c r="Y77" s="1"/>
    </row>
    <row r="78" spans="22:25" x14ac:dyDescent="0.25">
      <c r="V78" s="1"/>
      <c r="W78" s="1"/>
      <c r="X78" s="1"/>
      <c r="Y78" s="1"/>
    </row>
    <row r="79" spans="22:25" x14ac:dyDescent="0.25">
      <c r="V79" s="1"/>
      <c r="W79" s="1"/>
      <c r="X79" s="1"/>
      <c r="Y79" s="1"/>
    </row>
    <row r="80" spans="22:25" x14ac:dyDescent="0.25">
      <c r="V80" s="1"/>
      <c r="W80" s="1"/>
      <c r="X80" s="1"/>
      <c r="Y80" s="1"/>
    </row>
    <row r="81" spans="22:25" x14ac:dyDescent="0.25">
      <c r="V81" s="1"/>
      <c r="W81" s="1"/>
      <c r="X81" s="1"/>
      <c r="Y81" s="1"/>
    </row>
    <row r="82" spans="22:25" x14ac:dyDescent="0.25">
      <c r="V82" s="1"/>
      <c r="W82" s="1"/>
      <c r="X82" s="1"/>
      <c r="Y82" s="1"/>
    </row>
    <row r="83" spans="22:25" x14ac:dyDescent="0.25">
      <c r="V83" s="1"/>
      <c r="W83" s="1"/>
      <c r="X83" s="1"/>
      <c r="Y83" s="1"/>
    </row>
    <row r="84" spans="22:25" x14ac:dyDescent="0.25">
      <c r="V84" s="1"/>
      <c r="W84" s="1"/>
      <c r="X84" s="1"/>
      <c r="Y84" s="1"/>
    </row>
    <row r="85" spans="22:25" x14ac:dyDescent="0.25">
      <c r="V85" s="1"/>
      <c r="W85" s="1"/>
      <c r="X85" s="1"/>
      <c r="Y85" s="1"/>
    </row>
    <row r="86" spans="22:25" x14ac:dyDescent="0.25">
      <c r="V86" s="1"/>
      <c r="W86" s="1"/>
      <c r="X86" s="1"/>
      <c r="Y86" s="1"/>
    </row>
    <row r="87" spans="22:25" x14ac:dyDescent="0.25">
      <c r="V87" s="1"/>
      <c r="W87" s="1"/>
      <c r="X87" s="1"/>
      <c r="Y87" s="1"/>
    </row>
    <row r="88" spans="22:25" x14ac:dyDescent="0.25">
      <c r="V88" s="1"/>
      <c r="W88" s="1"/>
      <c r="X88" s="1"/>
      <c r="Y88" s="1"/>
    </row>
    <row r="89" spans="22:25" x14ac:dyDescent="0.25">
      <c r="V89" s="1"/>
      <c r="W89" s="1"/>
      <c r="X89" s="1"/>
      <c r="Y89" s="1"/>
    </row>
    <row r="90" spans="22:25" x14ac:dyDescent="0.25">
      <c r="V90" s="1"/>
      <c r="W90" s="1"/>
      <c r="X90" s="1"/>
      <c r="Y90" s="1"/>
    </row>
    <row r="91" spans="22:25" x14ac:dyDescent="0.25">
      <c r="V91" s="1"/>
      <c r="W91" s="1"/>
      <c r="X91" s="1"/>
      <c r="Y91" s="1"/>
    </row>
    <row r="92" spans="22:25" x14ac:dyDescent="0.25">
      <c r="V92" s="1"/>
      <c r="W92" s="1"/>
      <c r="X92" s="1"/>
      <c r="Y92" s="1"/>
    </row>
    <row r="93" spans="22:25" x14ac:dyDescent="0.25">
      <c r="V93" s="1"/>
      <c r="W93" s="1"/>
      <c r="X93" s="1"/>
      <c r="Y93" s="1"/>
    </row>
    <row r="94" spans="22:25" x14ac:dyDescent="0.25">
      <c r="V94" s="1"/>
      <c r="W94" s="1"/>
      <c r="X94" s="1"/>
      <c r="Y94" s="1"/>
    </row>
    <row r="95" spans="22:25" x14ac:dyDescent="0.25">
      <c r="V95" s="1"/>
      <c r="W95" s="1"/>
      <c r="X95" s="1"/>
      <c r="Y95" s="1"/>
    </row>
    <row r="96" spans="22:25" x14ac:dyDescent="0.25">
      <c r="V96" s="1"/>
      <c r="W96" s="1"/>
      <c r="X96" s="1"/>
      <c r="Y96" s="1"/>
    </row>
    <row r="97" spans="22:25" x14ac:dyDescent="0.25">
      <c r="V97" s="1"/>
      <c r="W97" s="1"/>
      <c r="X97" s="1"/>
      <c r="Y97" s="1"/>
    </row>
    <row r="98" spans="22:25" x14ac:dyDescent="0.25">
      <c r="V98" s="1"/>
      <c r="W98" s="1"/>
      <c r="X98" s="1"/>
      <c r="Y98" s="1"/>
    </row>
    <row r="99" spans="22:25" x14ac:dyDescent="0.25">
      <c r="V99" s="1"/>
      <c r="W99" s="1"/>
      <c r="X99" s="1"/>
      <c r="Y99" s="1"/>
    </row>
    <row r="100" spans="22:25" x14ac:dyDescent="0.25">
      <c r="V100" s="1"/>
      <c r="W100" s="1"/>
      <c r="X100" s="1"/>
      <c r="Y100" s="1"/>
    </row>
    <row r="101" spans="22:25" x14ac:dyDescent="0.25">
      <c r="V101" s="1"/>
      <c r="W101" s="1"/>
      <c r="X101" s="1"/>
      <c r="Y101" s="1"/>
    </row>
    <row r="102" spans="22:25" x14ac:dyDescent="0.25">
      <c r="V102" s="1"/>
      <c r="W102" s="1"/>
      <c r="X102" s="1"/>
      <c r="Y102" s="1"/>
    </row>
    <row r="103" spans="22:25" x14ac:dyDescent="0.25">
      <c r="V103" s="1"/>
      <c r="W103" s="1"/>
      <c r="X103" s="1"/>
      <c r="Y103" s="1"/>
    </row>
    <row r="104" spans="22:25" x14ac:dyDescent="0.25">
      <c r="V104" s="1"/>
      <c r="W104" s="1"/>
      <c r="X104" s="1"/>
      <c r="Y104" s="1"/>
    </row>
    <row r="105" spans="22:25" x14ac:dyDescent="0.25">
      <c r="V105" s="1"/>
      <c r="W105" s="1"/>
      <c r="X105" s="1"/>
      <c r="Y105" s="1"/>
    </row>
    <row r="106" spans="22:25" x14ac:dyDescent="0.25">
      <c r="V106" s="1"/>
      <c r="W106" s="1"/>
      <c r="X106" s="1"/>
      <c r="Y106" s="1"/>
    </row>
    <row r="107" spans="22:25" x14ac:dyDescent="0.25">
      <c r="V107" s="1"/>
      <c r="W107" s="1"/>
      <c r="X107" s="1"/>
      <c r="Y107" s="1"/>
    </row>
    <row r="108" spans="22:25" x14ac:dyDescent="0.25">
      <c r="V108" s="1"/>
      <c r="W108" s="1"/>
      <c r="X108" s="1"/>
      <c r="Y108" s="1"/>
    </row>
    <row r="109" spans="22:25" x14ac:dyDescent="0.25">
      <c r="V109" s="1"/>
      <c r="W109" s="1"/>
      <c r="X109" s="1"/>
      <c r="Y109" s="1"/>
    </row>
    <row r="110" spans="22:25" x14ac:dyDescent="0.25">
      <c r="V110" s="1"/>
      <c r="W110" s="1"/>
      <c r="X110" s="1"/>
      <c r="Y110" s="1"/>
    </row>
    <row r="111" spans="22:25" x14ac:dyDescent="0.25">
      <c r="V111" s="1"/>
      <c r="W111" s="1"/>
      <c r="X111" s="1"/>
      <c r="Y111" s="1"/>
    </row>
    <row r="112" spans="22:25" x14ac:dyDescent="0.25">
      <c r="V112" s="1"/>
      <c r="W112" s="1"/>
      <c r="X112" s="1"/>
      <c r="Y112" s="1"/>
    </row>
    <row r="113" spans="22:25" x14ac:dyDescent="0.25">
      <c r="V113" s="1"/>
      <c r="W113" s="1"/>
      <c r="X113" s="1"/>
      <c r="Y113" s="1"/>
    </row>
    <row r="114" spans="22:25" x14ac:dyDescent="0.25">
      <c r="V114" s="1"/>
      <c r="W114" s="1"/>
      <c r="X114" s="1"/>
      <c r="Y114" s="1"/>
    </row>
    <row r="115" spans="22:25" x14ac:dyDescent="0.25">
      <c r="V115" s="1"/>
      <c r="W115" s="1"/>
      <c r="X115" s="1"/>
      <c r="Y115" s="1"/>
    </row>
    <row r="116" spans="22:25" x14ac:dyDescent="0.25">
      <c r="V116" s="1"/>
      <c r="W116" s="1"/>
      <c r="X116" s="1"/>
      <c r="Y116" s="1"/>
    </row>
    <row r="117" spans="22:25" x14ac:dyDescent="0.25">
      <c r="V117" s="1"/>
      <c r="W117" s="1"/>
      <c r="X117" s="1"/>
      <c r="Y117" s="1"/>
    </row>
    <row r="118" spans="22:25" x14ac:dyDescent="0.25">
      <c r="V118" s="1"/>
      <c r="W118" s="1"/>
      <c r="X118" s="1"/>
      <c r="Y118" s="1"/>
    </row>
    <row r="119" spans="22:25" x14ac:dyDescent="0.25">
      <c r="V119" s="1"/>
      <c r="W119" s="1"/>
      <c r="X119" s="1"/>
      <c r="Y119" s="1"/>
    </row>
    <row r="120" spans="22:25" x14ac:dyDescent="0.25">
      <c r="V120" s="1"/>
      <c r="W120" s="1"/>
      <c r="X120" s="1"/>
      <c r="Y120" s="1"/>
    </row>
    <row r="121" spans="22:25" x14ac:dyDescent="0.25">
      <c r="V121" s="1"/>
      <c r="W121" s="1"/>
      <c r="X121" s="1"/>
      <c r="Y121" s="1"/>
    </row>
    <row r="122" spans="22:25" x14ac:dyDescent="0.25">
      <c r="V122" s="1"/>
      <c r="W122" s="1"/>
      <c r="X122" s="1"/>
      <c r="Y122" s="1"/>
    </row>
    <row r="123" spans="22:25" x14ac:dyDescent="0.25">
      <c r="V123" s="1"/>
      <c r="W123" s="1"/>
      <c r="X123" s="1"/>
      <c r="Y123" s="1"/>
    </row>
    <row r="124" spans="22:25" x14ac:dyDescent="0.25">
      <c r="V124" s="1"/>
      <c r="W124" s="1"/>
      <c r="X124" s="1"/>
      <c r="Y124" s="1"/>
    </row>
    <row r="125" spans="22:25" x14ac:dyDescent="0.25">
      <c r="V125" s="1"/>
      <c r="W125" s="1"/>
      <c r="X125" s="1"/>
      <c r="Y125" s="1"/>
    </row>
  </sheetData>
  <mergeCells count="29">
    <mergeCell ref="I2:P2"/>
    <mergeCell ref="X13:X16"/>
    <mergeCell ref="Y13:Y16"/>
    <mergeCell ref="R13:R16"/>
    <mergeCell ref="S13:S16"/>
    <mergeCell ref="T13:T16"/>
    <mergeCell ref="U13:U16"/>
    <mergeCell ref="V13:V16"/>
    <mergeCell ref="W13:W16"/>
    <mergeCell ref="N13:N16"/>
    <mergeCell ref="O13:O16"/>
    <mergeCell ref="P13:P16"/>
    <mergeCell ref="Q13:Q16"/>
    <mergeCell ref="I3:P3"/>
    <mergeCell ref="H13:H17"/>
    <mergeCell ref="I13:I17"/>
    <mergeCell ref="J13:J17"/>
    <mergeCell ref="K13:K17"/>
    <mergeCell ref="L13:L17"/>
    <mergeCell ref="B9:C9"/>
    <mergeCell ref="F9:G9"/>
    <mergeCell ref="B12:E12"/>
    <mergeCell ref="F13:F16"/>
    <mergeCell ref="G13:G17"/>
    <mergeCell ref="B6:C6"/>
    <mergeCell ref="F6:G6"/>
    <mergeCell ref="B7:C7"/>
    <mergeCell ref="F7:G7"/>
    <mergeCell ref="F8:G8"/>
  </mergeCells>
  <conditionalFormatting sqref="N5:Z11 N12:AD12 N13:Z61 A5:M61">
    <cfRule type="expression" dxfId="16" priority="4" stopIfTrue="1">
      <formula>$AB$10</formula>
    </cfRule>
  </conditionalFormatting>
  <conditionalFormatting sqref="I3">
    <cfRule type="expression" dxfId="15" priority="1" stopIfTrue="1">
      <formula>$Y3</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5">
    <tabColor rgb="FF00FFFF"/>
  </sheetPr>
  <dimension ref="A2:AD72"/>
  <sheetViews>
    <sheetView zoomScale="75" zoomScaleNormal="75" workbookViewId="0">
      <selection activeCell="E9" sqref="E9"/>
    </sheetView>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25" customWidth="1"/>
    <col min="14" max="17" width="9.140625" style="3"/>
    <col min="18" max="18" width="9.140625" style="3" customWidth="1"/>
    <col min="19" max="19" width="10.140625" style="3" customWidth="1"/>
    <col min="20" max="25" width="9.140625" style="3" customWidth="1"/>
    <col min="26" max="28" width="9.140625" style="1" customWidth="1"/>
    <col min="29" max="29" width="4.5703125" style="1" customWidth="1"/>
    <col min="30" max="30" width="9.140625" style="1" customWidth="1"/>
    <col min="31" max="16384" width="9.140625" style="1"/>
  </cols>
  <sheetData>
    <row r="2" spans="2:30" x14ac:dyDescent="0.25">
      <c r="I2" s="205" t="s">
        <v>310</v>
      </c>
      <c r="J2" s="205"/>
      <c r="K2" s="205"/>
      <c r="L2" s="205"/>
      <c r="M2" s="205"/>
      <c r="N2" s="205"/>
      <c r="O2" s="205"/>
      <c r="P2" s="205"/>
    </row>
    <row r="3" spans="2:30" ht="18.75" x14ac:dyDescent="0.3">
      <c r="B3" s="64" t="str">
        <f>IF(Generalità_ORG!D26="",Testi_CALC!E5,CONCATENATE("Implementazione del roster della Qualità di Background (QB) del PG 2: ",Generalità_ORG!D26))</f>
        <v>(PG non utilizzato)</v>
      </c>
      <c r="I3" s="239" t="str">
        <f>IF(Y3=0,Testi_CALC!E28,Testi_CALC!E51)</f>
        <v>OK!</v>
      </c>
      <c r="J3" s="240"/>
      <c r="K3" s="240"/>
      <c r="L3" s="240"/>
      <c r="M3" s="240"/>
      <c r="N3" s="240"/>
      <c r="O3" s="240"/>
      <c r="P3" s="241"/>
      <c r="Y3" s="93">
        <f>IF(AB10=1,0,IF(K8=100,0,1))</f>
        <v>0</v>
      </c>
      <c r="Z3" s="1" t="s">
        <v>362</v>
      </c>
    </row>
    <row r="6" spans="2:30" x14ac:dyDescent="0.25">
      <c r="B6" s="235" t="s">
        <v>165</v>
      </c>
      <c r="C6" s="236"/>
      <c r="E6" s="25" t="s">
        <v>160</v>
      </c>
      <c r="F6" s="238" t="s">
        <v>4</v>
      </c>
      <c r="G6" s="238"/>
      <c r="K6" s="69" t="s">
        <v>4</v>
      </c>
    </row>
    <row r="7" spans="2:30" x14ac:dyDescent="0.25">
      <c r="B7" s="235" t="s">
        <v>165</v>
      </c>
      <c r="C7" s="236"/>
      <c r="E7" s="25" t="s">
        <v>161</v>
      </c>
      <c r="F7" s="238" t="s">
        <v>4</v>
      </c>
      <c r="G7" s="238"/>
      <c r="K7" s="69" t="s">
        <v>176</v>
      </c>
    </row>
    <row r="8" spans="2:30" x14ac:dyDescent="0.25">
      <c r="B8" s="70" t="s">
        <v>163</v>
      </c>
      <c r="C8" s="71"/>
      <c r="E8" s="25" t="s">
        <v>162</v>
      </c>
      <c r="F8" s="238" t="s">
        <v>4</v>
      </c>
      <c r="G8" s="238"/>
      <c r="K8" s="67">
        <f>SUM(W18:W60)</f>
        <v>0</v>
      </c>
    </row>
    <row r="9" spans="2:30" x14ac:dyDescent="0.25">
      <c r="B9" s="213"/>
      <c r="C9" s="214"/>
      <c r="E9" s="25" t="s">
        <v>172</v>
      </c>
      <c r="F9" s="238" t="s">
        <v>4</v>
      </c>
      <c r="G9" s="238"/>
      <c r="K9" s="58"/>
    </row>
    <row r="10" spans="2:30" x14ac:dyDescent="0.25">
      <c r="AB10" s="53">
        <f>IF(Generalità_ORG!D26&lt;&gt;"",0,1)</f>
        <v>1</v>
      </c>
      <c r="AD10" s="19" t="s">
        <v>175</v>
      </c>
    </row>
    <row r="12" spans="2:30" x14ac:dyDescent="0.25">
      <c r="B12" s="230" t="s">
        <v>4</v>
      </c>
      <c r="C12" s="230"/>
      <c r="D12" s="230"/>
      <c r="E12" s="230"/>
      <c r="F12" s="96" t="s">
        <v>154</v>
      </c>
      <c r="G12" s="96" t="s">
        <v>55</v>
      </c>
      <c r="H12" s="96" t="s">
        <v>55</v>
      </c>
      <c r="I12" s="96" t="s">
        <v>55</v>
      </c>
      <c r="J12" s="96" t="s">
        <v>55</v>
      </c>
      <c r="K12" s="97" t="s">
        <v>4</v>
      </c>
      <c r="L12" s="96" t="s">
        <v>4</v>
      </c>
      <c r="N12" s="1"/>
      <c r="O12" s="1"/>
      <c r="P12" s="1"/>
      <c r="Q12" s="1"/>
      <c r="R12" s="1"/>
      <c r="Z12" s="3"/>
      <c r="AA12" s="3"/>
      <c r="AB12" s="3"/>
      <c r="AC12" s="3"/>
      <c r="AD12" s="3"/>
    </row>
    <row r="13" spans="2:30" ht="15" customHeight="1" x14ac:dyDescent="0.25">
      <c r="B13" s="73" t="s">
        <v>131</v>
      </c>
      <c r="C13" s="74"/>
      <c r="D13" s="74"/>
      <c r="E13" s="74"/>
      <c r="F13" s="233" t="s">
        <v>135</v>
      </c>
      <c r="G13" s="226" t="s">
        <v>136</v>
      </c>
      <c r="H13" s="226" t="s">
        <v>137</v>
      </c>
      <c r="I13" s="226" t="s">
        <v>138</v>
      </c>
      <c r="J13" s="226" t="s">
        <v>139</v>
      </c>
      <c r="K13" s="228" t="s">
        <v>140</v>
      </c>
      <c r="L13" s="231" t="s">
        <v>141</v>
      </c>
      <c r="N13" s="225" t="s">
        <v>142</v>
      </c>
      <c r="O13" s="225" t="s">
        <v>143</v>
      </c>
      <c r="P13" s="225" t="s">
        <v>144</v>
      </c>
      <c r="Q13" s="225" t="s">
        <v>145</v>
      </c>
      <c r="R13" s="225" t="s">
        <v>149</v>
      </c>
      <c r="S13" s="225" t="s">
        <v>148</v>
      </c>
      <c r="T13" s="225" t="s">
        <v>150</v>
      </c>
      <c r="U13" s="225" t="s">
        <v>151</v>
      </c>
      <c r="V13" s="225" t="s">
        <v>153</v>
      </c>
      <c r="W13" s="225" t="s">
        <v>146</v>
      </c>
      <c r="X13" s="225" t="s">
        <v>152</v>
      </c>
      <c r="Y13" s="225" t="s">
        <v>147</v>
      </c>
    </row>
    <row r="14" spans="2:30" x14ac:dyDescent="0.25">
      <c r="B14" s="76"/>
      <c r="C14" s="49" t="s">
        <v>132</v>
      </c>
      <c r="F14" s="234"/>
      <c r="G14" s="227"/>
      <c r="H14" s="227"/>
      <c r="I14" s="227"/>
      <c r="J14" s="227"/>
      <c r="K14" s="229"/>
      <c r="L14" s="232"/>
      <c r="N14" s="225"/>
      <c r="O14" s="225"/>
      <c r="P14" s="225"/>
      <c r="Q14" s="225"/>
      <c r="R14" s="225"/>
      <c r="S14" s="225"/>
      <c r="T14" s="225"/>
      <c r="U14" s="225"/>
      <c r="V14" s="225"/>
      <c r="W14" s="225"/>
      <c r="X14" s="225"/>
      <c r="Y14" s="225"/>
    </row>
    <row r="15" spans="2:30" x14ac:dyDescent="0.25">
      <c r="B15" s="77"/>
      <c r="D15" s="49" t="s">
        <v>133</v>
      </c>
      <c r="F15" s="234"/>
      <c r="G15" s="227"/>
      <c r="H15" s="227"/>
      <c r="I15" s="227"/>
      <c r="J15" s="227"/>
      <c r="K15" s="229"/>
      <c r="L15" s="232"/>
      <c r="N15" s="225"/>
      <c r="O15" s="225"/>
      <c r="P15" s="225"/>
      <c r="Q15" s="225"/>
      <c r="R15" s="225"/>
      <c r="S15" s="225"/>
      <c r="T15" s="225"/>
      <c r="U15" s="225"/>
      <c r="V15" s="225"/>
      <c r="W15" s="225"/>
      <c r="X15" s="225"/>
      <c r="Y15" s="225"/>
    </row>
    <row r="16" spans="2:30" x14ac:dyDescent="0.25">
      <c r="B16" s="77"/>
      <c r="E16" s="49" t="s">
        <v>134</v>
      </c>
      <c r="F16" s="234"/>
      <c r="G16" s="227"/>
      <c r="H16" s="227"/>
      <c r="I16" s="227"/>
      <c r="J16" s="227"/>
      <c r="K16" s="229"/>
      <c r="L16" s="232"/>
      <c r="N16" s="225"/>
      <c r="O16" s="225"/>
      <c r="P16" s="225"/>
      <c r="Q16" s="225"/>
      <c r="R16" s="225"/>
      <c r="S16" s="225"/>
      <c r="T16" s="225"/>
      <c r="U16" s="225"/>
      <c r="V16" s="225"/>
      <c r="W16" s="225"/>
      <c r="X16" s="225"/>
      <c r="Y16" s="225"/>
    </row>
    <row r="17" spans="2:25" x14ac:dyDescent="0.25">
      <c r="B17" s="77"/>
      <c r="F17" s="78"/>
      <c r="G17" s="227"/>
      <c r="H17" s="227"/>
      <c r="I17" s="227"/>
      <c r="J17" s="227"/>
      <c r="K17" s="229"/>
      <c r="L17" s="232"/>
      <c r="X17" s="15"/>
      <c r="Y17" s="95">
        <v>1</v>
      </c>
    </row>
    <row r="18" spans="2:25" x14ac:dyDescent="0.25">
      <c r="B18" s="80"/>
      <c r="C18" s="81"/>
      <c r="D18" s="81"/>
      <c r="E18" s="81"/>
      <c r="F18" s="82"/>
      <c r="G18" s="88"/>
      <c r="H18" s="89"/>
      <c r="I18" s="89"/>
      <c r="J18" s="90"/>
      <c r="K18" s="86" t="str">
        <f t="shared" ref="K18:K60" si="0">IF(X18="","",IF(OR(F18="N",F18="n"),-R18*S18*T18*U18*100,R18*S18*T18*U18*100))</f>
        <v/>
      </c>
      <c r="L18" s="87" t="str">
        <f t="shared" ref="L18:L60" si="1">IF(Y18&lt;&gt;Y17,Y17,"")</f>
        <v/>
      </c>
      <c r="N18" s="94" t="str">
        <f t="shared" ref="N18:N60" si="2">IF(G18&lt;&gt;"",G18,IF(N17&lt;&gt;"",N17,""))</f>
        <v/>
      </c>
      <c r="O18" s="94" t="str">
        <f t="shared" ref="O18:O60" si="3">IF(G18&lt;&gt;"","",IF(H18&lt;&gt;"",H18,IF(O17&lt;&gt;"",O17,"")))</f>
        <v/>
      </c>
      <c r="P18" s="94" t="str">
        <f t="shared" ref="P18:P60" si="4">IF(OR(G18&lt;&gt;"",H18&lt;&gt;""),"",IF(I18&lt;&gt;"",I18,IF(P17&lt;&gt;"",P17,"")))</f>
        <v/>
      </c>
      <c r="Q18" s="94" t="str">
        <f t="shared" ref="Q18:Q60" si="5">IF(OR(G18&lt;&gt;"",H18&lt;&gt;"",I18&lt;&gt;""),"",IF(J18&lt;&gt;"",J18,IF(Q17&lt;&gt;"",Q17,"")))</f>
        <v/>
      </c>
      <c r="R18" s="94">
        <f t="shared" ref="R18:R34" si="6">IF(N18&lt;&gt;"",N18/100,1)</f>
        <v>1</v>
      </c>
      <c r="S18" s="94">
        <f t="shared" ref="S18:U33" si="7">IF(O18&lt;&gt;"",O18/100,1)</f>
        <v>1</v>
      </c>
      <c r="T18" s="94">
        <f t="shared" si="7"/>
        <v>1</v>
      </c>
      <c r="U18" s="94">
        <f t="shared" si="7"/>
        <v>1</v>
      </c>
      <c r="V18" s="94" t="str">
        <f>IF(OR(F18="P",F18="p",F18="M",F18="m",F18="O",F18="o"),"X","")</f>
        <v/>
      </c>
      <c r="W18" s="94" t="str">
        <f t="shared" ref="W18:W60" si="8">IF(V18&lt;&gt;"",R18*S18*T18*U18*100,"")</f>
        <v/>
      </c>
      <c r="X18" s="94" t="str">
        <f>IF(OR(F18="P",F18="p",F18="M",F18="m",F18="-",F18="N",F18="n"),"X","")</f>
        <v/>
      </c>
      <c r="Y18" s="94">
        <f t="shared" ref="Y18:Y60" si="9">IF(X18&lt;&gt;"",Y17+1,Y17)</f>
        <v>1</v>
      </c>
    </row>
    <row r="19" spans="2:25" x14ac:dyDescent="0.25">
      <c r="B19" s="80"/>
      <c r="C19" s="81"/>
      <c r="D19" s="81"/>
      <c r="E19" s="81"/>
      <c r="F19" s="82"/>
      <c r="G19" s="88"/>
      <c r="H19" s="89"/>
      <c r="I19" s="89"/>
      <c r="J19" s="90"/>
      <c r="K19" s="86" t="str">
        <f t="shared" si="0"/>
        <v/>
      </c>
      <c r="L19" s="87" t="str">
        <f t="shared" si="1"/>
        <v/>
      </c>
      <c r="N19" s="94" t="str">
        <f t="shared" si="2"/>
        <v/>
      </c>
      <c r="O19" s="94" t="str">
        <f t="shared" si="3"/>
        <v/>
      </c>
      <c r="P19" s="94" t="str">
        <f t="shared" si="4"/>
        <v/>
      </c>
      <c r="Q19" s="94" t="str">
        <f t="shared" si="5"/>
        <v/>
      </c>
      <c r="R19" s="94">
        <f t="shared" si="6"/>
        <v>1</v>
      </c>
      <c r="S19" s="94">
        <f t="shared" si="7"/>
        <v>1</v>
      </c>
      <c r="T19" s="94">
        <f t="shared" si="7"/>
        <v>1</v>
      </c>
      <c r="U19" s="94">
        <f t="shared" si="7"/>
        <v>1</v>
      </c>
      <c r="V19" s="94" t="str">
        <f t="shared" ref="V19:V60" si="10">IF(OR(F19="P",F19="p",F19="M",F19="m",F19="O",F19="o"),"X","")</f>
        <v/>
      </c>
      <c r="W19" s="94" t="str">
        <f t="shared" si="8"/>
        <v/>
      </c>
      <c r="X19" s="94" t="str">
        <f t="shared" ref="X19:X60" si="11">IF(OR(F19="P",F19="p",F19="M",F19="m",F19="-",F19="N",F19="n"),"X","")</f>
        <v/>
      </c>
      <c r="Y19" s="94">
        <f t="shared" si="9"/>
        <v>1</v>
      </c>
    </row>
    <row r="20" spans="2:25" x14ac:dyDescent="0.25">
      <c r="B20" s="80"/>
      <c r="C20" s="81"/>
      <c r="D20" s="81"/>
      <c r="E20" s="81"/>
      <c r="F20" s="82"/>
      <c r="G20" s="88"/>
      <c r="H20" s="89"/>
      <c r="I20" s="89"/>
      <c r="J20" s="90"/>
      <c r="K20" s="86" t="str">
        <f t="shared" si="0"/>
        <v/>
      </c>
      <c r="L20" s="87" t="str">
        <f t="shared" si="1"/>
        <v/>
      </c>
      <c r="N20" s="94" t="str">
        <f t="shared" si="2"/>
        <v/>
      </c>
      <c r="O20" s="94" t="str">
        <f t="shared" si="3"/>
        <v/>
      </c>
      <c r="P20" s="94" t="str">
        <f t="shared" si="4"/>
        <v/>
      </c>
      <c r="Q20" s="94" t="str">
        <f t="shared" si="5"/>
        <v/>
      </c>
      <c r="R20" s="94">
        <f t="shared" si="6"/>
        <v>1</v>
      </c>
      <c r="S20" s="94">
        <f t="shared" si="7"/>
        <v>1</v>
      </c>
      <c r="T20" s="94">
        <f t="shared" si="7"/>
        <v>1</v>
      </c>
      <c r="U20" s="94">
        <f t="shared" si="7"/>
        <v>1</v>
      </c>
      <c r="V20" s="94" t="str">
        <f t="shared" si="10"/>
        <v/>
      </c>
      <c r="W20" s="94" t="str">
        <f t="shared" si="8"/>
        <v/>
      </c>
      <c r="X20" s="94" t="str">
        <f t="shared" si="11"/>
        <v/>
      </c>
      <c r="Y20" s="94">
        <f t="shared" si="9"/>
        <v>1</v>
      </c>
    </row>
    <row r="21" spans="2:25" x14ac:dyDescent="0.25">
      <c r="B21" s="80"/>
      <c r="C21" s="81"/>
      <c r="D21" s="81"/>
      <c r="E21" s="81"/>
      <c r="F21" s="82"/>
      <c r="G21" s="88"/>
      <c r="H21" s="89"/>
      <c r="I21" s="89"/>
      <c r="J21" s="90"/>
      <c r="K21" s="86" t="str">
        <f t="shared" si="0"/>
        <v/>
      </c>
      <c r="L21" s="87" t="str">
        <f t="shared" si="1"/>
        <v/>
      </c>
      <c r="N21" s="94" t="str">
        <f t="shared" si="2"/>
        <v/>
      </c>
      <c r="O21" s="94" t="str">
        <f t="shared" si="3"/>
        <v/>
      </c>
      <c r="P21" s="94" t="str">
        <f t="shared" si="4"/>
        <v/>
      </c>
      <c r="Q21" s="94" t="str">
        <f t="shared" si="5"/>
        <v/>
      </c>
      <c r="R21" s="94">
        <f t="shared" si="6"/>
        <v>1</v>
      </c>
      <c r="S21" s="94">
        <f t="shared" si="7"/>
        <v>1</v>
      </c>
      <c r="T21" s="94">
        <f t="shared" si="7"/>
        <v>1</v>
      </c>
      <c r="U21" s="94">
        <f t="shared" si="7"/>
        <v>1</v>
      </c>
      <c r="V21" s="94" t="str">
        <f t="shared" si="10"/>
        <v/>
      </c>
      <c r="W21" s="94" t="str">
        <f t="shared" si="8"/>
        <v/>
      </c>
      <c r="X21" s="94" t="str">
        <f t="shared" si="11"/>
        <v/>
      </c>
      <c r="Y21" s="94">
        <f t="shared" si="9"/>
        <v>1</v>
      </c>
    </row>
    <row r="22" spans="2:25" x14ac:dyDescent="0.25">
      <c r="B22" s="80"/>
      <c r="C22" s="81"/>
      <c r="D22" s="81"/>
      <c r="E22" s="81"/>
      <c r="F22" s="82"/>
      <c r="G22" s="88"/>
      <c r="H22" s="89"/>
      <c r="I22" s="89"/>
      <c r="J22" s="90"/>
      <c r="K22" s="86" t="str">
        <f t="shared" si="0"/>
        <v/>
      </c>
      <c r="L22" s="87" t="str">
        <f t="shared" si="1"/>
        <v/>
      </c>
      <c r="N22" s="94" t="str">
        <f t="shared" si="2"/>
        <v/>
      </c>
      <c r="O22" s="94" t="str">
        <f t="shared" si="3"/>
        <v/>
      </c>
      <c r="P22" s="94" t="str">
        <f t="shared" si="4"/>
        <v/>
      </c>
      <c r="Q22" s="94" t="str">
        <f t="shared" si="5"/>
        <v/>
      </c>
      <c r="R22" s="94">
        <f t="shared" si="6"/>
        <v>1</v>
      </c>
      <c r="S22" s="94">
        <f t="shared" si="7"/>
        <v>1</v>
      </c>
      <c r="T22" s="94">
        <f t="shared" si="7"/>
        <v>1</v>
      </c>
      <c r="U22" s="94">
        <f t="shared" si="7"/>
        <v>1</v>
      </c>
      <c r="V22" s="94" t="str">
        <f t="shared" si="10"/>
        <v/>
      </c>
      <c r="W22" s="94" t="str">
        <f t="shared" si="8"/>
        <v/>
      </c>
      <c r="X22" s="94" t="str">
        <f t="shared" si="11"/>
        <v/>
      </c>
      <c r="Y22" s="94">
        <f t="shared" si="9"/>
        <v>1</v>
      </c>
    </row>
    <row r="23" spans="2:25" x14ac:dyDescent="0.25">
      <c r="B23" s="80"/>
      <c r="C23" s="81"/>
      <c r="D23" s="81"/>
      <c r="E23" s="81"/>
      <c r="F23" s="82"/>
      <c r="G23" s="88"/>
      <c r="H23" s="89"/>
      <c r="I23" s="89"/>
      <c r="J23" s="90"/>
      <c r="K23" s="86" t="str">
        <f t="shared" si="0"/>
        <v/>
      </c>
      <c r="L23" s="87" t="str">
        <f t="shared" si="1"/>
        <v/>
      </c>
      <c r="N23" s="94" t="str">
        <f t="shared" si="2"/>
        <v/>
      </c>
      <c r="O23" s="94" t="str">
        <f t="shared" si="3"/>
        <v/>
      </c>
      <c r="P23" s="94" t="str">
        <f t="shared" si="4"/>
        <v/>
      </c>
      <c r="Q23" s="94" t="str">
        <f t="shared" si="5"/>
        <v/>
      </c>
      <c r="R23" s="94">
        <f t="shared" si="6"/>
        <v>1</v>
      </c>
      <c r="S23" s="94">
        <f t="shared" si="7"/>
        <v>1</v>
      </c>
      <c r="T23" s="94">
        <f t="shared" si="7"/>
        <v>1</v>
      </c>
      <c r="U23" s="94">
        <f t="shared" si="7"/>
        <v>1</v>
      </c>
      <c r="V23" s="94" t="str">
        <f t="shared" si="10"/>
        <v/>
      </c>
      <c r="W23" s="94" t="str">
        <f t="shared" si="8"/>
        <v/>
      </c>
      <c r="X23" s="94" t="str">
        <f t="shared" si="11"/>
        <v/>
      </c>
      <c r="Y23" s="94">
        <f t="shared" si="9"/>
        <v>1</v>
      </c>
    </row>
    <row r="24" spans="2:25" x14ac:dyDescent="0.25">
      <c r="B24" s="80"/>
      <c r="C24" s="81"/>
      <c r="D24" s="81"/>
      <c r="E24" s="81"/>
      <c r="F24" s="82"/>
      <c r="G24" s="88"/>
      <c r="H24" s="89"/>
      <c r="I24" s="89"/>
      <c r="J24" s="90"/>
      <c r="K24" s="86" t="str">
        <f t="shared" si="0"/>
        <v/>
      </c>
      <c r="L24" s="87" t="str">
        <f t="shared" si="1"/>
        <v/>
      </c>
      <c r="N24" s="94" t="str">
        <f t="shared" si="2"/>
        <v/>
      </c>
      <c r="O24" s="94" t="str">
        <f t="shared" si="3"/>
        <v/>
      </c>
      <c r="P24" s="94" t="str">
        <f t="shared" si="4"/>
        <v/>
      </c>
      <c r="Q24" s="94" t="str">
        <f t="shared" si="5"/>
        <v/>
      </c>
      <c r="R24" s="94">
        <f t="shared" si="6"/>
        <v>1</v>
      </c>
      <c r="S24" s="94">
        <f t="shared" si="7"/>
        <v>1</v>
      </c>
      <c r="T24" s="94">
        <f t="shared" si="7"/>
        <v>1</v>
      </c>
      <c r="U24" s="94">
        <f t="shared" si="7"/>
        <v>1</v>
      </c>
      <c r="V24" s="94" t="str">
        <f t="shared" si="10"/>
        <v/>
      </c>
      <c r="W24" s="94" t="str">
        <f t="shared" si="8"/>
        <v/>
      </c>
      <c r="X24" s="94" t="str">
        <f t="shared" si="11"/>
        <v/>
      </c>
      <c r="Y24" s="94">
        <f t="shared" si="9"/>
        <v>1</v>
      </c>
    </row>
    <row r="25" spans="2:25" x14ac:dyDescent="0.25">
      <c r="B25" s="80"/>
      <c r="C25" s="81"/>
      <c r="D25" s="81"/>
      <c r="E25" s="81"/>
      <c r="F25" s="82"/>
      <c r="G25" s="88"/>
      <c r="H25" s="89"/>
      <c r="I25" s="89"/>
      <c r="J25" s="90"/>
      <c r="K25" s="86" t="str">
        <f t="shared" si="0"/>
        <v/>
      </c>
      <c r="L25" s="87" t="str">
        <f t="shared" si="1"/>
        <v/>
      </c>
      <c r="N25" s="94" t="str">
        <f t="shared" si="2"/>
        <v/>
      </c>
      <c r="O25" s="94" t="str">
        <f t="shared" si="3"/>
        <v/>
      </c>
      <c r="P25" s="94" t="str">
        <f t="shared" si="4"/>
        <v/>
      </c>
      <c r="Q25" s="94" t="str">
        <f t="shared" si="5"/>
        <v/>
      </c>
      <c r="R25" s="94">
        <f t="shared" si="6"/>
        <v>1</v>
      </c>
      <c r="S25" s="94">
        <f t="shared" si="7"/>
        <v>1</v>
      </c>
      <c r="T25" s="94">
        <f t="shared" si="7"/>
        <v>1</v>
      </c>
      <c r="U25" s="94">
        <f t="shared" si="7"/>
        <v>1</v>
      </c>
      <c r="V25" s="94" t="str">
        <f t="shared" si="10"/>
        <v/>
      </c>
      <c r="W25" s="94" t="str">
        <f t="shared" si="8"/>
        <v/>
      </c>
      <c r="X25" s="94" t="str">
        <f t="shared" si="11"/>
        <v/>
      </c>
      <c r="Y25" s="94">
        <f t="shared" si="9"/>
        <v>1</v>
      </c>
    </row>
    <row r="26" spans="2:25" x14ac:dyDescent="0.25">
      <c r="B26" s="80"/>
      <c r="C26" s="81"/>
      <c r="D26" s="81"/>
      <c r="E26" s="81"/>
      <c r="F26" s="82"/>
      <c r="G26" s="88"/>
      <c r="H26" s="89"/>
      <c r="I26" s="89"/>
      <c r="J26" s="90"/>
      <c r="K26" s="86" t="str">
        <f t="shared" si="0"/>
        <v/>
      </c>
      <c r="L26" s="87" t="str">
        <f t="shared" si="1"/>
        <v/>
      </c>
      <c r="N26" s="94" t="str">
        <f t="shared" si="2"/>
        <v/>
      </c>
      <c r="O26" s="94" t="str">
        <f t="shared" si="3"/>
        <v/>
      </c>
      <c r="P26" s="94" t="str">
        <f t="shared" si="4"/>
        <v/>
      </c>
      <c r="Q26" s="94" t="str">
        <f t="shared" si="5"/>
        <v/>
      </c>
      <c r="R26" s="94">
        <f t="shared" si="6"/>
        <v>1</v>
      </c>
      <c r="S26" s="94">
        <f t="shared" si="7"/>
        <v>1</v>
      </c>
      <c r="T26" s="94">
        <f t="shared" si="7"/>
        <v>1</v>
      </c>
      <c r="U26" s="94">
        <f t="shared" si="7"/>
        <v>1</v>
      </c>
      <c r="V26" s="94" t="str">
        <f t="shared" si="10"/>
        <v/>
      </c>
      <c r="W26" s="94" t="str">
        <f t="shared" si="8"/>
        <v/>
      </c>
      <c r="X26" s="94" t="str">
        <f t="shared" si="11"/>
        <v/>
      </c>
      <c r="Y26" s="94">
        <f t="shared" si="9"/>
        <v>1</v>
      </c>
    </row>
    <row r="27" spans="2:25" x14ac:dyDescent="0.25">
      <c r="B27" s="80"/>
      <c r="C27" s="81"/>
      <c r="D27" s="81"/>
      <c r="E27" s="81"/>
      <c r="F27" s="82"/>
      <c r="G27" s="88"/>
      <c r="H27" s="89"/>
      <c r="I27" s="89"/>
      <c r="J27" s="90"/>
      <c r="K27" s="86" t="str">
        <f t="shared" si="0"/>
        <v/>
      </c>
      <c r="L27" s="87" t="str">
        <f t="shared" si="1"/>
        <v/>
      </c>
      <c r="N27" s="94" t="str">
        <f t="shared" si="2"/>
        <v/>
      </c>
      <c r="O27" s="94" t="str">
        <f t="shared" si="3"/>
        <v/>
      </c>
      <c r="P27" s="94" t="str">
        <f t="shared" si="4"/>
        <v/>
      </c>
      <c r="Q27" s="94" t="str">
        <f t="shared" si="5"/>
        <v/>
      </c>
      <c r="R27" s="94">
        <f t="shared" si="6"/>
        <v>1</v>
      </c>
      <c r="S27" s="94">
        <f t="shared" si="7"/>
        <v>1</v>
      </c>
      <c r="T27" s="94">
        <f t="shared" si="7"/>
        <v>1</v>
      </c>
      <c r="U27" s="94">
        <f t="shared" si="7"/>
        <v>1</v>
      </c>
      <c r="V27" s="94" t="str">
        <f t="shared" si="10"/>
        <v/>
      </c>
      <c r="W27" s="94" t="str">
        <f t="shared" si="8"/>
        <v/>
      </c>
      <c r="X27" s="94" t="str">
        <f t="shared" si="11"/>
        <v/>
      </c>
      <c r="Y27" s="94">
        <f t="shared" si="9"/>
        <v>1</v>
      </c>
    </row>
    <row r="28" spans="2:25" x14ac:dyDescent="0.25">
      <c r="B28" s="80"/>
      <c r="C28" s="81"/>
      <c r="D28" s="81"/>
      <c r="E28" s="81"/>
      <c r="F28" s="82"/>
      <c r="G28" s="88"/>
      <c r="H28" s="89"/>
      <c r="I28" s="89"/>
      <c r="J28" s="90"/>
      <c r="K28" s="86" t="str">
        <f t="shared" si="0"/>
        <v/>
      </c>
      <c r="L28" s="87" t="str">
        <f t="shared" si="1"/>
        <v/>
      </c>
      <c r="N28" s="94" t="str">
        <f t="shared" si="2"/>
        <v/>
      </c>
      <c r="O28" s="94" t="str">
        <f t="shared" si="3"/>
        <v/>
      </c>
      <c r="P28" s="94" t="str">
        <f t="shared" si="4"/>
        <v/>
      </c>
      <c r="Q28" s="94" t="str">
        <f t="shared" si="5"/>
        <v/>
      </c>
      <c r="R28" s="94">
        <f t="shared" si="6"/>
        <v>1</v>
      </c>
      <c r="S28" s="94">
        <f t="shared" si="7"/>
        <v>1</v>
      </c>
      <c r="T28" s="94">
        <f t="shared" si="7"/>
        <v>1</v>
      </c>
      <c r="U28" s="94">
        <f t="shared" si="7"/>
        <v>1</v>
      </c>
      <c r="V28" s="94" t="str">
        <f t="shared" si="10"/>
        <v/>
      </c>
      <c r="W28" s="94" t="str">
        <f t="shared" si="8"/>
        <v/>
      </c>
      <c r="X28" s="94" t="str">
        <f t="shared" si="11"/>
        <v/>
      </c>
      <c r="Y28" s="94">
        <f t="shared" si="9"/>
        <v>1</v>
      </c>
    </row>
    <row r="29" spans="2:25" x14ac:dyDescent="0.25">
      <c r="B29" s="80"/>
      <c r="C29" s="81"/>
      <c r="D29" s="81"/>
      <c r="E29" s="81"/>
      <c r="F29" s="82"/>
      <c r="G29" s="88"/>
      <c r="H29" s="89"/>
      <c r="I29" s="89"/>
      <c r="J29" s="90"/>
      <c r="K29" s="86" t="str">
        <f t="shared" si="0"/>
        <v/>
      </c>
      <c r="L29" s="87" t="str">
        <f t="shared" si="1"/>
        <v/>
      </c>
      <c r="N29" s="94" t="str">
        <f t="shared" si="2"/>
        <v/>
      </c>
      <c r="O29" s="94" t="str">
        <f t="shared" si="3"/>
        <v/>
      </c>
      <c r="P29" s="94" t="str">
        <f t="shared" si="4"/>
        <v/>
      </c>
      <c r="Q29" s="94" t="str">
        <f t="shared" si="5"/>
        <v/>
      </c>
      <c r="R29" s="94">
        <f t="shared" si="6"/>
        <v>1</v>
      </c>
      <c r="S29" s="94">
        <f t="shared" si="7"/>
        <v>1</v>
      </c>
      <c r="T29" s="94">
        <f t="shared" si="7"/>
        <v>1</v>
      </c>
      <c r="U29" s="94">
        <f t="shared" si="7"/>
        <v>1</v>
      </c>
      <c r="V29" s="94" t="str">
        <f t="shared" si="10"/>
        <v/>
      </c>
      <c r="W29" s="94" t="str">
        <f t="shared" si="8"/>
        <v/>
      </c>
      <c r="X29" s="94" t="str">
        <f t="shared" si="11"/>
        <v/>
      </c>
      <c r="Y29" s="94">
        <f t="shared" si="9"/>
        <v>1</v>
      </c>
    </row>
    <row r="30" spans="2:25" x14ac:dyDescent="0.25">
      <c r="B30" s="80"/>
      <c r="C30" s="81"/>
      <c r="D30" s="81"/>
      <c r="E30" s="81"/>
      <c r="F30" s="82"/>
      <c r="G30" s="88"/>
      <c r="H30" s="89"/>
      <c r="I30" s="89"/>
      <c r="J30" s="90"/>
      <c r="K30" s="86" t="str">
        <f t="shared" si="0"/>
        <v/>
      </c>
      <c r="L30" s="87" t="str">
        <f t="shared" si="1"/>
        <v/>
      </c>
      <c r="N30" s="94" t="str">
        <f t="shared" si="2"/>
        <v/>
      </c>
      <c r="O30" s="94" t="str">
        <f t="shared" si="3"/>
        <v/>
      </c>
      <c r="P30" s="94" t="str">
        <f t="shared" si="4"/>
        <v/>
      </c>
      <c r="Q30" s="94" t="str">
        <f t="shared" si="5"/>
        <v/>
      </c>
      <c r="R30" s="94">
        <f t="shared" si="6"/>
        <v>1</v>
      </c>
      <c r="S30" s="94">
        <f t="shared" si="7"/>
        <v>1</v>
      </c>
      <c r="T30" s="94">
        <f t="shared" si="7"/>
        <v>1</v>
      </c>
      <c r="U30" s="94">
        <f t="shared" si="7"/>
        <v>1</v>
      </c>
      <c r="V30" s="94" t="str">
        <f t="shared" si="10"/>
        <v/>
      </c>
      <c r="W30" s="94" t="str">
        <f t="shared" si="8"/>
        <v/>
      </c>
      <c r="X30" s="94" t="str">
        <f t="shared" si="11"/>
        <v/>
      </c>
      <c r="Y30" s="94">
        <f t="shared" si="9"/>
        <v>1</v>
      </c>
    </row>
    <row r="31" spans="2:25" x14ac:dyDescent="0.25">
      <c r="B31" s="80"/>
      <c r="C31" s="81"/>
      <c r="D31" s="81"/>
      <c r="E31" s="81"/>
      <c r="F31" s="82"/>
      <c r="G31" s="88"/>
      <c r="H31" s="89"/>
      <c r="I31" s="89"/>
      <c r="J31" s="90"/>
      <c r="K31" s="86" t="str">
        <f t="shared" si="0"/>
        <v/>
      </c>
      <c r="L31" s="87" t="str">
        <f t="shared" si="1"/>
        <v/>
      </c>
      <c r="N31" s="94" t="str">
        <f t="shared" si="2"/>
        <v/>
      </c>
      <c r="O31" s="94" t="str">
        <f t="shared" si="3"/>
        <v/>
      </c>
      <c r="P31" s="94" t="str">
        <f t="shared" si="4"/>
        <v/>
      </c>
      <c r="Q31" s="94" t="str">
        <f t="shared" si="5"/>
        <v/>
      </c>
      <c r="R31" s="94">
        <f t="shared" si="6"/>
        <v>1</v>
      </c>
      <c r="S31" s="94">
        <f t="shared" si="7"/>
        <v>1</v>
      </c>
      <c r="T31" s="94">
        <f t="shared" si="7"/>
        <v>1</v>
      </c>
      <c r="U31" s="94">
        <f t="shared" si="7"/>
        <v>1</v>
      </c>
      <c r="V31" s="94" t="str">
        <f t="shared" si="10"/>
        <v/>
      </c>
      <c r="W31" s="94" t="str">
        <f t="shared" si="8"/>
        <v/>
      </c>
      <c r="X31" s="94" t="str">
        <f t="shared" si="11"/>
        <v/>
      </c>
      <c r="Y31" s="94">
        <f t="shared" si="9"/>
        <v>1</v>
      </c>
    </row>
    <row r="32" spans="2:25" x14ac:dyDescent="0.25">
      <c r="B32" s="80"/>
      <c r="C32" s="81"/>
      <c r="D32" s="81"/>
      <c r="E32" s="81"/>
      <c r="F32" s="82"/>
      <c r="G32" s="88"/>
      <c r="H32" s="89"/>
      <c r="I32" s="89"/>
      <c r="J32" s="90"/>
      <c r="K32" s="86" t="str">
        <f t="shared" si="0"/>
        <v/>
      </c>
      <c r="L32" s="87" t="str">
        <f t="shared" si="1"/>
        <v/>
      </c>
      <c r="N32" s="94" t="str">
        <f t="shared" si="2"/>
        <v/>
      </c>
      <c r="O32" s="94" t="str">
        <f t="shared" si="3"/>
        <v/>
      </c>
      <c r="P32" s="94" t="str">
        <f t="shared" si="4"/>
        <v/>
      </c>
      <c r="Q32" s="94" t="str">
        <f t="shared" si="5"/>
        <v/>
      </c>
      <c r="R32" s="94">
        <f t="shared" si="6"/>
        <v>1</v>
      </c>
      <c r="S32" s="94">
        <f t="shared" si="7"/>
        <v>1</v>
      </c>
      <c r="T32" s="94">
        <f t="shared" si="7"/>
        <v>1</v>
      </c>
      <c r="U32" s="94">
        <f t="shared" si="7"/>
        <v>1</v>
      </c>
      <c r="V32" s="94" t="str">
        <f t="shared" si="10"/>
        <v/>
      </c>
      <c r="W32" s="94" t="str">
        <f t="shared" si="8"/>
        <v/>
      </c>
      <c r="X32" s="94" t="str">
        <f t="shared" si="11"/>
        <v/>
      </c>
      <c r="Y32" s="94">
        <f t="shared" si="9"/>
        <v>1</v>
      </c>
    </row>
    <row r="33" spans="2:25" x14ac:dyDescent="0.25">
      <c r="B33" s="80"/>
      <c r="C33" s="81"/>
      <c r="D33" s="81"/>
      <c r="E33" s="81"/>
      <c r="F33" s="82"/>
      <c r="G33" s="88"/>
      <c r="H33" s="89"/>
      <c r="I33" s="89"/>
      <c r="J33" s="90"/>
      <c r="K33" s="86" t="str">
        <f t="shared" si="0"/>
        <v/>
      </c>
      <c r="L33" s="87" t="str">
        <f t="shared" si="1"/>
        <v/>
      </c>
      <c r="N33" s="94" t="str">
        <f t="shared" si="2"/>
        <v/>
      </c>
      <c r="O33" s="94" t="str">
        <f t="shared" si="3"/>
        <v/>
      </c>
      <c r="P33" s="94" t="str">
        <f t="shared" si="4"/>
        <v/>
      </c>
      <c r="Q33" s="94" t="str">
        <f t="shared" si="5"/>
        <v/>
      </c>
      <c r="R33" s="94">
        <f t="shared" si="6"/>
        <v>1</v>
      </c>
      <c r="S33" s="94">
        <f t="shared" si="7"/>
        <v>1</v>
      </c>
      <c r="T33" s="94">
        <f t="shared" si="7"/>
        <v>1</v>
      </c>
      <c r="U33" s="94">
        <f t="shared" si="7"/>
        <v>1</v>
      </c>
      <c r="V33" s="94" t="str">
        <f t="shared" si="10"/>
        <v/>
      </c>
      <c r="W33" s="94" t="str">
        <f t="shared" si="8"/>
        <v/>
      </c>
      <c r="X33" s="94" t="str">
        <f t="shared" si="11"/>
        <v/>
      </c>
      <c r="Y33" s="94">
        <f t="shared" si="9"/>
        <v>1</v>
      </c>
    </row>
    <row r="34" spans="2:25" x14ac:dyDescent="0.25">
      <c r="B34" s="80"/>
      <c r="C34" s="81"/>
      <c r="D34" s="81"/>
      <c r="E34" s="81"/>
      <c r="F34" s="82"/>
      <c r="G34" s="88"/>
      <c r="H34" s="89"/>
      <c r="I34" s="89"/>
      <c r="J34" s="90"/>
      <c r="K34" s="86" t="str">
        <f t="shared" si="0"/>
        <v/>
      </c>
      <c r="L34" s="87" t="str">
        <f t="shared" si="1"/>
        <v/>
      </c>
      <c r="N34" s="94" t="str">
        <f t="shared" si="2"/>
        <v/>
      </c>
      <c r="O34" s="94" t="str">
        <f t="shared" si="3"/>
        <v/>
      </c>
      <c r="P34" s="94" t="str">
        <f t="shared" si="4"/>
        <v/>
      </c>
      <c r="Q34" s="94" t="str">
        <f t="shared" si="5"/>
        <v/>
      </c>
      <c r="R34" s="94">
        <f t="shared" si="6"/>
        <v>1</v>
      </c>
      <c r="S34" s="94">
        <f>IF(O34&lt;&gt;"",O34/100,1)</f>
        <v>1</v>
      </c>
      <c r="T34" s="94">
        <f>IF(P34&lt;&gt;"",P34/100,1)</f>
        <v>1</v>
      </c>
      <c r="U34" s="94">
        <f>IF(Q34&lt;&gt;"",Q34/100,1)</f>
        <v>1</v>
      </c>
      <c r="V34" s="94" t="str">
        <f t="shared" si="10"/>
        <v/>
      </c>
      <c r="W34" s="94" t="str">
        <f t="shared" si="8"/>
        <v/>
      </c>
      <c r="X34" s="94" t="str">
        <f t="shared" si="11"/>
        <v/>
      </c>
      <c r="Y34" s="94">
        <f t="shared" si="9"/>
        <v>1</v>
      </c>
    </row>
    <row r="35" spans="2:25" x14ac:dyDescent="0.25">
      <c r="B35" s="80"/>
      <c r="C35" s="81"/>
      <c r="D35" s="81"/>
      <c r="E35" s="81"/>
      <c r="F35" s="82"/>
      <c r="G35" s="88"/>
      <c r="H35" s="89"/>
      <c r="I35" s="89"/>
      <c r="J35" s="90"/>
      <c r="K35" s="86" t="str">
        <f t="shared" si="0"/>
        <v/>
      </c>
      <c r="L35" s="87" t="str">
        <f t="shared" si="1"/>
        <v/>
      </c>
      <c r="N35" s="94" t="str">
        <f t="shared" si="2"/>
        <v/>
      </c>
      <c r="O35" s="94" t="str">
        <f t="shared" si="3"/>
        <v/>
      </c>
      <c r="P35" s="94" t="str">
        <f t="shared" si="4"/>
        <v/>
      </c>
      <c r="Q35" s="94" t="str">
        <f t="shared" si="5"/>
        <v/>
      </c>
      <c r="R35" s="94">
        <f t="shared" ref="R35:U60" si="12">IF(N35&lt;&gt;"",N35/100,1)</f>
        <v>1</v>
      </c>
      <c r="S35" s="94">
        <f t="shared" si="12"/>
        <v>1</v>
      </c>
      <c r="T35" s="94">
        <f t="shared" si="12"/>
        <v>1</v>
      </c>
      <c r="U35" s="94">
        <f t="shared" si="12"/>
        <v>1</v>
      </c>
      <c r="V35" s="94" t="str">
        <f t="shared" si="10"/>
        <v/>
      </c>
      <c r="W35" s="94" t="str">
        <f t="shared" si="8"/>
        <v/>
      </c>
      <c r="X35" s="94" t="str">
        <f t="shared" si="11"/>
        <v/>
      </c>
      <c r="Y35" s="94">
        <f t="shared" si="9"/>
        <v>1</v>
      </c>
    </row>
    <row r="36" spans="2:25" x14ac:dyDescent="0.25">
      <c r="B36" s="80"/>
      <c r="C36" s="81"/>
      <c r="D36" s="81"/>
      <c r="E36" s="81"/>
      <c r="F36" s="82"/>
      <c r="G36" s="88"/>
      <c r="H36" s="89"/>
      <c r="I36" s="89"/>
      <c r="J36" s="90"/>
      <c r="K36" s="86" t="str">
        <f t="shared" si="0"/>
        <v/>
      </c>
      <c r="L36" s="87" t="str">
        <f t="shared" si="1"/>
        <v/>
      </c>
      <c r="N36" s="94" t="str">
        <f t="shared" si="2"/>
        <v/>
      </c>
      <c r="O36" s="94" t="str">
        <f t="shared" si="3"/>
        <v/>
      </c>
      <c r="P36" s="94" t="str">
        <f t="shared" si="4"/>
        <v/>
      </c>
      <c r="Q36" s="94" t="str">
        <f t="shared" si="5"/>
        <v/>
      </c>
      <c r="R36" s="94">
        <f t="shared" si="12"/>
        <v>1</v>
      </c>
      <c r="S36" s="94">
        <f t="shared" si="12"/>
        <v>1</v>
      </c>
      <c r="T36" s="94">
        <f t="shared" si="12"/>
        <v>1</v>
      </c>
      <c r="U36" s="94">
        <f t="shared" si="12"/>
        <v>1</v>
      </c>
      <c r="V36" s="94" t="str">
        <f t="shared" si="10"/>
        <v/>
      </c>
      <c r="W36" s="94" t="str">
        <f t="shared" si="8"/>
        <v/>
      </c>
      <c r="X36" s="94" t="str">
        <f t="shared" si="11"/>
        <v/>
      </c>
      <c r="Y36" s="94">
        <f t="shared" si="9"/>
        <v>1</v>
      </c>
    </row>
    <row r="37" spans="2:25" x14ac:dyDescent="0.25">
      <c r="B37" s="80"/>
      <c r="C37" s="81"/>
      <c r="D37" s="81"/>
      <c r="E37" s="81"/>
      <c r="F37" s="82"/>
      <c r="G37" s="88"/>
      <c r="H37" s="89"/>
      <c r="I37" s="89"/>
      <c r="J37" s="90"/>
      <c r="K37" s="86" t="str">
        <f t="shared" si="0"/>
        <v/>
      </c>
      <c r="L37" s="87" t="str">
        <f t="shared" si="1"/>
        <v/>
      </c>
      <c r="N37" s="94" t="str">
        <f t="shared" si="2"/>
        <v/>
      </c>
      <c r="O37" s="94" t="str">
        <f t="shared" si="3"/>
        <v/>
      </c>
      <c r="P37" s="94" t="str">
        <f t="shared" si="4"/>
        <v/>
      </c>
      <c r="Q37" s="94" t="str">
        <f t="shared" si="5"/>
        <v/>
      </c>
      <c r="R37" s="94">
        <f t="shared" si="12"/>
        <v>1</v>
      </c>
      <c r="S37" s="94">
        <f t="shared" si="12"/>
        <v>1</v>
      </c>
      <c r="T37" s="94">
        <f t="shared" si="12"/>
        <v>1</v>
      </c>
      <c r="U37" s="94">
        <f t="shared" si="12"/>
        <v>1</v>
      </c>
      <c r="V37" s="94" t="str">
        <f t="shared" si="10"/>
        <v/>
      </c>
      <c r="W37" s="94" t="str">
        <f t="shared" si="8"/>
        <v/>
      </c>
      <c r="X37" s="94" t="str">
        <f t="shared" si="11"/>
        <v/>
      </c>
      <c r="Y37" s="94">
        <f t="shared" si="9"/>
        <v>1</v>
      </c>
    </row>
    <row r="38" spans="2:25" x14ac:dyDescent="0.25">
      <c r="B38" s="80"/>
      <c r="C38" s="81"/>
      <c r="D38" s="81"/>
      <c r="E38" s="81"/>
      <c r="F38" s="82"/>
      <c r="G38" s="88"/>
      <c r="H38" s="89"/>
      <c r="I38" s="89"/>
      <c r="J38" s="90"/>
      <c r="K38" s="86" t="str">
        <f t="shared" si="0"/>
        <v/>
      </c>
      <c r="L38" s="87" t="str">
        <f t="shared" si="1"/>
        <v/>
      </c>
      <c r="N38" s="94" t="str">
        <f t="shared" si="2"/>
        <v/>
      </c>
      <c r="O38" s="94" t="str">
        <f t="shared" si="3"/>
        <v/>
      </c>
      <c r="P38" s="94" t="str">
        <f t="shared" si="4"/>
        <v/>
      </c>
      <c r="Q38" s="94" t="str">
        <f t="shared" si="5"/>
        <v/>
      </c>
      <c r="R38" s="94">
        <f t="shared" si="12"/>
        <v>1</v>
      </c>
      <c r="S38" s="94">
        <f t="shared" si="12"/>
        <v>1</v>
      </c>
      <c r="T38" s="94">
        <f t="shared" si="12"/>
        <v>1</v>
      </c>
      <c r="U38" s="94">
        <f t="shared" si="12"/>
        <v>1</v>
      </c>
      <c r="V38" s="94" t="str">
        <f t="shared" si="10"/>
        <v/>
      </c>
      <c r="W38" s="94" t="str">
        <f t="shared" si="8"/>
        <v/>
      </c>
      <c r="X38" s="94" t="str">
        <f t="shared" si="11"/>
        <v/>
      </c>
      <c r="Y38" s="94">
        <f t="shared" si="9"/>
        <v>1</v>
      </c>
    </row>
    <row r="39" spans="2:25" x14ac:dyDescent="0.25">
      <c r="B39" s="80"/>
      <c r="C39" s="81"/>
      <c r="D39" s="81"/>
      <c r="E39" s="81"/>
      <c r="F39" s="82"/>
      <c r="G39" s="88"/>
      <c r="H39" s="89"/>
      <c r="I39" s="89"/>
      <c r="J39" s="90"/>
      <c r="K39" s="86" t="str">
        <f t="shared" si="0"/>
        <v/>
      </c>
      <c r="L39" s="87" t="str">
        <f t="shared" si="1"/>
        <v/>
      </c>
      <c r="N39" s="94" t="str">
        <f t="shared" si="2"/>
        <v/>
      </c>
      <c r="O39" s="94" t="str">
        <f t="shared" si="3"/>
        <v/>
      </c>
      <c r="P39" s="94" t="str">
        <f t="shared" si="4"/>
        <v/>
      </c>
      <c r="Q39" s="94" t="str">
        <f t="shared" si="5"/>
        <v/>
      </c>
      <c r="R39" s="94">
        <f t="shared" si="12"/>
        <v>1</v>
      </c>
      <c r="S39" s="94">
        <f t="shared" si="12"/>
        <v>1</v>
      </c>
      <c r="T39" s="94">
        <f t="shared" si="12"/>
        <v>1</v>
      </c>
      <c r="U39" s="94">
        <f t="shared" si="12"/>
        <v>1</v>
      </c>
      <c r="V39" s="94" t="str">
        <f t="shared" si="10"/>
        <v/>
      </c>
      <c r="W39" s="94" t="str">
        <f t="shared" si="8"/>
        <v/>
      </c>
      <c r="X39" s="94" t="str">
        <f t="shared" si="11"/>
        <v/>
      </c>
      <c r="Y39" s="94">
        <f>IF(X39&lt;&gt;"",Y38+1,Y38)</f>
        <v>1</v>
      </c>
    </row>
    <row r="40" spans="2:25" x14ac:dyDescent="0.25">
      <c r="B40" s="80"/>
      <c r="C40" s="81"/>
      <c r="D40" s="81"/>
      <c r="E40" s="81"/>
      <c r="F40" s="82"/>
      <c r="G40" s="88"/>
      <c r="H40" s="89"/>
      <c r="I40" s="89"/>
      <c r="J40" s="90"/>
      <c r="K40" s="86" t="str">
        <f t="shared" si="0"/>
        <v/>
      </c>
      <c r="L40" s="87" t="str">
        <f t="shared" si="1"/>
        <v/>
      </c>
      <c r="N40" s="94" t="str">
        <f t="shared" si="2"/>
        <v/>
      </c>
      <c r="O40" s="94" t="str">
        <f t="shared" si="3"/>
        <v/>
      </c>
      <c r="P40" s="94" t="str">
        <f t="shared" si="4"/>
        <v/>
      </c>
      <c r="Q40" s="94" t="str">
        <f t="shared" si="5"/>
        <v/>
      </c>
      <c r="R40" s="94">
        <f t="shared" si="12"/>
        <v>1</v>
      </c>
      <c r="S40" s="94">
        <f t="shared" si="12"/>
        <v>1</v>
      </c>
      <c r="T40" s="94">
        <f t="shared" si="12"/>
        <v>1</v>
      </c>
      <c r="U40" s="94">
        <f t="shared" si="12"/>
        <v>1</v>
      </c>
      <c r="V40" s="94" t="str">
        <f t="shared" si="10"/>
        <v/>
      </c>
      <c r="W40" s="94" t="str">
        <f t="shared" si="8"/>
        <v/>
      </c>
      <c r="X40" s="94" t="str">
        <f t="shared" si="11"/>
        <v/>
      </c>
      <c r="Y40" s="94">
        <f t="shared" si="9"/>
        <v>1</v>
      </c>
    </row>
    <row r="41" spans="2:25" x14ac:dyDescent="0.25">
      <c r="B41" s="80"/>
      <c r="C41" s="81"/>
      <c r="D41" s="81"/>
      <c r="E41" s="81"/>
      <c r="F41" s="82"/>
      <c r="G41" s="88"/>
      <c r="H41" s="89"/>
      <c r="I41" s="89"/>
      <c r="J41" s="90"/>
      <c r="K41" s="86" t="str">
        <f t="shared" si="0"/>
        <v/>
      </c>
      <c r="L41" s="87" t="str">
        <f t="shared" si="1"/>
        <v/>
      </c>
      <c r="N41" s="94" t="str">
        <f t="shared" si="2"/>
        <v/>
      </c>
      <c r="O41" s="94" t="str">
        <f t="shared" si="3"/>
        <v/>
      </c>
      <c r="P41" s="94" t="str">
        <f t="shared" si="4"/>
        <v/>
      </c>
      <c r="Q41" s="94" t="str">
        <f t="shared" si="5"/>
        <v/>
      </c>
      <c r="R41" s="94">
        <f t="shared" si="12"/>
        <v>1</v>
      </c>
      <c r="S41" s="94">
        <f t="shared" si="12"/>
        <v>1</v>
      </c>
      <c r="T41" s="94">
        <f t="shared" si="12"/>
        <v>1</v>
      </c>
      <c r="U41" s="94">
        <f t="shared" si="12"/>
        <v>1</v>
      </c>
      <c r="V41" s="94" t="str">
        <f t="shared" si="10"/>
        <v/>
      </c>
      <c r="W41" s="94" t="str">
        <f t="shared" si="8"/>
        <v/>
      </c>
      <c r="X41" s="94" t="str">
        <f t="shared" si="11"/>
        <v/>
      </c>
      <c r="Y41" s="94">
        <f>IF(X41&lt;&gt;"",Y40+1,Y40)</f>
        <v>1</v>
      </c>
    </row>
    <row r="42" spans="2:25" x14ac:dyDescent="0.25">
      <c r="B42" s="80"/>
      <c r="C42" s="81"/>
      <c r="D42" s="81"/>
      <c r="E42" s="81"/>
      <c r="F42" s="82"/>
      <c r="G42" s="88"/>
      <c r="H42" s="89"/>
      <c r="I42" s="89"/>
      <c r="J42" s="90"/>
      <c r="K42" s="86" t="str">
        <f t="shared" si="0"/>
        <v/>
      </c>
      <c r="L42" s="87" t="str">
        <f t="shared" si="1"/>
        <v/>
      </c>
      <c r="N42" s="94" t="str">
        <f t="shared" si="2"/>
        <v/>
      </c>
      <c r="O42" s="94" t="str">
        <f t="shared" si="3"/>
        <v/>
      </c>
      <c r="P42" s="94" t="str">
        <f t="shared" si="4"/>
        <v/>
      </c>
      <c r="Q42" s="94" t="str">
        <f t="shared" si="5"/>
        <v/>
      </c>
      <c r="R42" s="94">
        <f t="shared" si="12"/>
        <v>1</v>
      </c>
      <c r="S42" s="94">
        <f t="shared" si="12"/>
        <v>1</v>
      </c>
      <c r="T42" s="94">
        <f t="shared" si="12"/>
        <v>1</v>
      </c>
      <c r="U42" s="94">
        <f t="shared" si="12"/>
        <v>1</v>
      </c>
      <c r="V42" s="94" t="str">
        <f t="shared" si="10"/>
        <v/>
      </c>
      <c r="W42" s="94" t="str">
        <f t="shared" si="8"/>
        <v/>
      </c>
      <c r="X42" s="94" t="str">
        <f t="shared" si="11"/>
        <v/>
      </c>
      <c r="Y42" s="94">
        <f t="shared" si="9"/>
        <v>1</v>
      </c>
    </row>
    <row r="43" spans="2:25" x14ac:dyDescent="0.25">
      <c r="B43" s="80"/>
      <c r="C43" s="81"/>
      <c r="D43" s="81"/>
      <c r="E43" s="81"/>
      <c r="F43" s="82"/>
      <c r="G43" s="88"/>
      <c r="H43" s="89"/>
      <c r="I43" s="89"/>
      <c r="J43" s="90"/>
      <c r="K43" s="86" t="str">
        <f t="shared" si="0"/>
        <v/>
      </c>
      <c r="L43" s="87" t="str">
        <f t="shared" si="1"/>
        <v/>
      </c>
      <c r="N43" s="94" t="str">
        <f t="shared" si="2"/>
        <v/>
      </c>
      <c r="O43" s="94" t="str">
        <f t="shared" si="3"/>
        <v/>
      </c>
      <c r="P43" s="94" t="str">
        <f t="shared" si="4"/>
        <v/>
      </c>
      <c r="Q43" s="94" t="str">
        <f t="shared" si="5"/>
        <v/>
      </c>
      <c r="R43" s="94">
        <f t="shared" si="12"/>
        <v>1</v>
      </c>
      <c r="S43" s="94">
        <f t="shared" si="12"/>
        <v>1</v>
      </c>
      <c r="T43" s="94">
        <f t="shared" si="12"/>
        <v>1</v>
      </c>
      <c r="U43" s="94">
        <f t="shared" si="12"/>
        <v>1</v>
      </c>
      <c r="V43" s="94" t="str">
        <f t="shared" si="10"/>
        <v/>
      </c>
      <c r="W43" s="94" t="str">
        <f t="shared" si="8"/>
        <v/>
      </c>
      <c r="X43" s="94" t="str">
        <f t="shared" si="11"/>
        <v/>
      </c>
      <c r="Y43" s="94">
        <f t="shared" si="9"/>
        <v>1</v>
      </c>
    </row>
    <row r="44" spans="2:25" x14ac:dyDescent="0.25">
      <c r="B44" s="80"/>
      <c r="C44" s="81"/>
      <c r="D44" s="81"/>
      <c r="E44" s="81"/>
      <c r="F44" s="82"/>
      <c r="G44" s="88"/>
      <c r="H44" s="89"/>
      <c r="I44" s="89"/>
      <c r="J44" s="90"/>
      <c r="K44" s="86" t="str">
        <f t="shared" si="0"/>
        <v/>
      </c>
      <c r="L44" s="87" t="str">
        <f t="shared" si="1"/>
        <v/>
      </c>
      <c r="N44" s="94" t="str">
        <f t="shared" si="2"/>
        <v/>
      </c>
      <c r="O44" s="94" t="str">
        <f t="shared" si="3"/>
        <v/>
      </c>
      <c r="P44" s="94" t="str">
        <f t="shared" si="4"/>
        <v/>
      </c>
      <c r="Q44" s="94" t="str">
        <f t="shared" si="5"/>
        <v/>
      </c>
      <c r="R44" s="94">
        <f t="shared" si="12"/>
        <v>1</v>
      </c>
      <c r="S44" s="94">
        <f t="shared" si="12"/>
        <v>1</v>
      </c>
      <c r="T44" s="94">
        <f t="shared" si="12"/>
        <v>1</v>
      </c>
      <c r="U44" s="94">
        <f t="shared" si="12"/>
        <v>1</v>
      </c>
      <c r="V44" s="94" t="str">
        <f t="shared" si="10"/>
        <v/>
      </c>
      <c r="W44" s="94" t="str">
        <f t="shared" si="8"/>
        <v/>
      </c>
      <c r="X44" s="94" t="str">
        <f t="shared" si="11"/>
        <v/>
      </c>
      <c r="Y44" s="94">
        <f t="shared" si="9"/>
        <v>1</v>
      </c>
    </row>
    <row r="45" spans="2:25" x14ac:dyDescent="0.25">
      <c r="B45" s="80"/>
      <c r="C45" s="81"/>
      <c r="D45" s="81"/>
      <c r="E45" s="81"/>
      <c r="F45" s="82"/>
      <c r="G45" s="88"/>
      <c r="H45" s="89"/>
      <c r="I45" s="89"/>
      <c r="J45" s="90"/>
      <c r="K45" s="86" t="str">
        <f t="shared" si="0"/>
        <v/>
      </c>
      <c r="L45" s="87" t="str">
        <f t="shared" si="1"/>
        <v/>
      </c>
      <c r="N45" s="94" t="str">
        <f t="shared" si="2"/>
        <v/>
      </c>
      <c r="O45" s="94" t="str">
        <f t="shared" si="3"/>
        <v/>
      </c>
      <c r="P45" s="94" t="str">
        <f t="shared" si="4"/>
        <v/>
      </c>
      <c r="Q45" s="94" t="str">
        <f t="shared" si="5"/>
        <v/>
      </c>
      <c r="R45" s="94">
        <f t="shared" si="12"/>
        <v>1</v>
      </c>
      <c r="S45" s="94">
        <f t="shared" si="12"/>
        <v>1</v>
      </c>
      <c r="T45" s="94">
        <f t="shared" si="12"/>
        <v>1</v>
      </c>
      <c r="U45" s="94">
        <f t="shared" si="12"/>
        <v>1</v>
      </c>
      <c r="V45" s="94" t="str">
        <f t="shared" si="10"/>
        <v/>
      </c>
      <c r="W45" s="94" t="str">
        <f t="shared" si="8"/>
        <v/>
      </c>
      <c r="X45" s="94" t="str">
        <f t="shared" si="11"/>
        <v/>
      </c>
      <c r="Y45" s="94">
        <f t="shared" si="9"/>
        <v>1</v>
      </c>
    </row>
    <row r="46" spans="2:25" x14ac:dyDescent="0.25">
      <c r="B46" s="80"/>
      <c r="C46" s="81"/>
      <c r="D46" s="81"/>
      <c r="E46" s="81"/>
      <c r="F46" s="82"/>
      <c r="G46" s="88"/>
      <c r="H46" s="89"/>
      <c r="I46" s="89"/>
      <c r="J46" s="90"/>
      <c r="K46" s="86" t="str">
        <f t="shared" si="0"/>
        <v/>
      </c>
      <c r="L46" s="87" t="str">
        <f t="shared" si="1"/>
        <v/>
      </c>
      <c r="N46" s="94" t="str">
        <f t="shared" si="2"/>
        <v/>
      </c>
      <c r="O46" s="94" t="str">
        <f t="shared" si="3"/>
        <v/>
      </c>
      <c r="P46" s="94" t="str">
        <f t="shared" si="4"/>
        <v/>
      </c>
      <c r="Q46" s="94" t="str">
        <f t="shared" si="5"/>
        <v/>
      </c>
      <c r="R46" s="94">
        <f t="shared" si="12"/>
        <v>1</v>
      </c>
      <c r="S46" s="94">
        <f t="shared" si="12"/>
        <v>1</v>
      </c>
      <c r="T46" s="94">
        <f t="shared" si="12"/>
        <v>1</v>
      </c>
      <c r="U46" s="94">
        <f t="shared" si="12"/>
        <v>1</v>
      </c>
      <c r="V46" s="94" t="str">
        <f t="shared" si="10"/>
        <v/>
      </c>
      <c r="W46" s="94" t="str">
        <f t="shared" si="8"/>
        <v/>
      </c>
      <c r="X46" s="94" t="str">
        <f t="shared" si="11"/>
        <v/>
      </c>
      <c r="Y46" s="94">
        <f t="shared" si="9"/>
        <v>1</v>
      </c>
    </row>
    <row r="47" spans="2:25" x14ac:dyDescent="0.25">
      <c r="B47" s="80"/>
      <c r="C47" s="81"/>
      <c r="D47" s="81"/>
      <c r="E47" s="81"/>
      <c r="F47" s="82"/>
      <c r="G47" s="88"/>
      <c r="H47" s="89"/>
      <c r="I47" s="89"/>
      <c r="J47" s="90"/>
      <c r="K47" s="86" t="str">
        <f t="shared" si="0"/>
        <v/>
      </c>
      <c r="L47" s="87" t="str">
        <f t="shared" si="1"/>
        <v/>
      </c>
      <c r="N47" s="94" t="str">
        <f t="shared" si="2"/>
        <v/>
      </c>
      <c r="O47" s="94" t="str">
        <f t="shared" si="3"/>
        <v/>
      </c>
      <c r="P47" s="94" t="str">
        <f t="shared" si="4"/>
        <v/>
      </c>
      <c r="Q47" s="94" t="str">
        <f t="shared" si="5"/>
        <v/>
      </c>
      <c r="R47" s="94">
        <f t="shared" si="12"/>
        <v>1</v>
      </c>
      <c r="S47" s="94">
        <f t="shared" si="12"/>
        <v>1</v>
      </c>
      <c r="T47" s="94">
        <f t="shared" si="12"/>
        <v>1</v>
      </c>
      <c r="U47" s="94">
        <f t="shared" si="12"/>
        <v>1</v>
      </c>
      <c r="V47" s="94" t="str">
        <f t="shared" si="10"/>
        <v/>
      </c>
      <c r="W47" s="94" t="str">
        <f t="shared" si="8"/>
        <v/>
      </c>
      <c r="X47" s="94" t="str">
        <f t="shared" si="11"/>
        <v/>
      </c>
      <c r="Y47" s="94">
        <f t="shared" si="9"/>
        <v>1</v>
      </c>
    </row>
    <row r="48" spans="2:25" x14ac:dyDescent="0.25">
      <c r="B48" s="80"/>
      <c r="C48" s="81"/>
      <c r="D48" s="81"/>
      <c r="E48" s="81"/>
      <c r="F48" s="82"/>
      <c r="G48" s="88"/>
      <c r="H48" s="89"/>
      <c r="I48" s="89"/>
      <c r="J48" s="90"/>
      <c r="K48" s="86" t="str">
        <f t="shared" si="0"/>
        <v/>
      </c>
      <c r="L48" s="87" t="str">
        <f t="shared" si="1"/>
        <v/>
      </c>
      <c r="N48" s="94" t="str">
        <f t="shared" si="2"/>
        <v/>
      </c>
      <c r="O48" s="94" t="str">
        <f t="shared" si="3"/>
        <v/>
      </c>
      <c r="P48" s="94" t="str">
        <f t="shared" si="4"/>
        <v/>
      </c>
      <c r="Q48" s="94" t="str">
        <f t="shared" si="5"/>
        <v/>
      </c>
      <c r="R48" s="94">
        <f t="shared" si="12"/>
        <v>1</v>
      </c>
      <c r="S48" s="94">
        <f t="shared" si="12"/>
        <v>1</v>
      </c>
      <c r="T48" s="94">
        <f t="shared" si="12"/>
        <v>1</v>
      </c>
      <c r="U48" s="94">
        <f t="shared" si="12"/>
        <v>1</v>
      </c>
      <c r="V48" s="94" t="str">
        <f t="shared" si="10"/>
        <v/>
      </c>
      <c r="W48" s="94" t="str">
        <f t="shared" si="8"/>
        <v/>
      </c>
      <c r="X48" s="94" t="str">
        <f t="shared" si="11"/>
        <v/>
      </c>
      <c r="Y48" s="94">
        <f t="shared" si="9"/>
        <v>1</v>
      </c>
    </row>
    <row r="49" spans="2:25" x14ac:dyDescent="0.25">
      <c r="B49" s="80"/>
      <c r="C49" s="81"/>
      <c r="D49" s="81"/>
      <c r="E49" s="81"/>
      <c r="F49" s="82"/>
      <c r="G49" s="88"/>
      <c r="H49" s="89"/>
      <c r="I49" s="89"/>
      <c r="J49" s="90"/>
      <c r="K49" s="86" t="str">
        <f t="shared" si="0"/>
        <v/>
      </c>
      <c r="L49" s="87" t="str">
        <f t="shared" si="1"/>
        <v/>
      </c>
      <c r="N49" s="94" t="str">
        <f t="shared" si="2"/>
        <v/>
      </c>
      <c r="O49" s="94" t="str">
        <f t="shared" si="3"/>
        <v/>
      </c>
      <c r="P49" s="94" t="str">
        <f t="shared" si="4"/>
        <v/>
      </c>
      <c r="Q49" s="94" t="str">
        <f t="shared" si="5"/>
        <v/>
      </c>
      <c r="R49" s="94">
        <f t="shared" si="12"/>
        <v>1</v>
      </c>
      <c r="S49" s="94">
        <f t="shared" si="12"/>
        <v>1</v>
      </c>
      <c r="T49" s="94">
        <f t="shared" si="12"/>
        <v>1</v>
      </c>
      <c r="U49" s="94">
        <f t="shared" si="12"/>
        <v>1</v>
      </c>
      <c r="V49" s="94" t="str">
        <f t="shared" si="10"/>
        <v/>
      </c>
      <c r="W49" s="94" t="str">
        <f t="shared" si="8"/>
        <v/>
      </c>
      <c r="X49" s="94" t="str">
        <f t="shared" si="11"/>
        <v/>
      </c>
      <c r="Y49" s="94">
        <f t="shared" si="9"/>
        <v>1</v>
      </c>
    </row>
    <row r="50" spans="2:25" x14ac:dyDescent="0.25">
      <c r="B50" s="80"/>
      <c r="C50" s="81"/>
      <c r="D50" s="81"/>
      <c r="E50" s="81"/>
      <c r="F50" s="82"/>
      <c r="G50" s="88"/>
      <c r="H50" s="89"/>
      <c r="I50" s="89"/>
      <c r="J50" s="90"/>
      <c r="K50" s="86" t="str">
        <f t="shared" si="0"/>
        <v/>
      </c>
      <c r="L50" s="87" t="str">
        <f t="shared" si="1"/>
        <v/>
      </c>
      <c r="N50" s="94" t="str">
        <f t="shared" si="2"/>
        <v/>
      </c>
      <c r="O50" s="94" t="str">
        <f t="shared" si="3"/>
        <v/>
      </c>
      <c r="P50" s="94" t="str">
        <f t="shared" si="4"/>
        <v/>
      </c>
      <c r="Q50" s="94" t="str">
        <f t="shared" si="5"/>
        <v/>
      </c>
      <c r="R50" s="94">
        <f t="shared" si="12"/>
        <v>1</v>
      </c>
      <c r="S50" s="94">
        <f t="shared" si="12"/>
        <v>1</v>
      </c>
      <c r="T50" s="94">
        <f t="shared" si="12"/>
        <v>1</v>
      </c>
      <c r="U50" s="94">
        <f t="shared" si="12"/>
        <v>1</v>
      </c>
      <c r="V50" s="94" t="str">
        <f t="shared" si="10"/>
        <v/>
      </c>
      <c r="W50" s="94" t="str">
        <f t="shared" si="8"/>
        <v/>
      </c>
      <c r="X50" s="94" t="str">
        <f t="shared" si="11"/>
        <v/>
      </c>
      <c r="Y50" s="94">
        <f t="shared" si="9"/>
        <v>1</v>
      </c>
    </row>
    <row r="51" spans="2:25" x14ac:dyDescent="0.25">
      <c r="B51" s="80"/>
      <c r="C51" s="81"/>
      <c r="D51" s="81"/>
      <c r="E51" s="81"/>
      <c r="F51" s="82"/>
      <c r="G51" s="88"/>
      <c r="H51" s="89"/>
      <c r="I51" s="89"/>
      <c r="J51" s="90"/>
      <c r="K51" s="86" t="str">
        <f t="shared" si="0"/>
        <v/>
      </c>
      <c r="L51" s="87" t="str">
        <f t="shared" si="1"/>
        <v/>
      </c>
      <c r="N51" s="94" t="str">
        <f t="shared" si="2"/>
        <v/>
      </c>
      <c r="O51" s="94" t="str">
        <f t="shared" si="3"/>
        <v/>
      </c>
      <c r="P51" s="94" t="str">
        <f t="shared" si="4"/>
        <v/>
      </c>
      <c r="Q51" s="94" t="str">
        <f t="shared" si="5"/>
        <v/>
      </c>
      <c r="R51" s="94">
        <f t="shared" si="12"/>
        <v>1</v>
      </c>
      <c r="S51" s="94">
        <f t="shared" si="12"/>
        <v>1</v>
      </c>
      <c r="T51" s="94">
        <f t="shared" si="12"/>
        <v>1</v>
      </c>
      <c r="U51" s="94">
        <f t="shared" si="12"/>
        <v>1</v>
      </c>
      <c r="V51" s="94" t="str">
        <f t="shared" si="10"/>
        <v/>
      </c>
      <c r="W51" s="94" t="str">
        <f t="shared" si="8"/>
        <v/>
      </c>
      <c r="X51" s="94" t="str">
        <f t="shared" si="11"/>
        <v/>
      </c>
      <c r="Y51" s="94">
        <f t="shared" si="9"/>
        <v>1</v>
      </c>
    </row>
    <row r="52" spans="2:25" x14ac:dyDescent="0.25">
      <c r="B52" s="80"/>
      <c r="C52" s="81"/>
      <c r="D52" s="81"/>
      <c r="E52" s="81"/>
      <c r="F52" s="82"/>
      <c r="G52" s="88"/>
      <c r="H52" s="89"/>
      <c r="I52" s="89"/>
      <c r="J52" s="90"/>
      <c r="K52" s="86" t="str">
        <f t="shared" si="0"/>
        <v/>
      </c>
      <c r="L52" s="87" t="str">
        <f t="shared" si="1"/>
        <v/>
      </c>
      <c r="N52" s="94" t="str">
        <f t="shared" si="2"/>
        <v/>
      </c>
      <c r="O52" s="94" t="str">
        <f t="shared" si="3"/>
        <v/>
      </c>
      <c r="P52" s="94" t="str">
        <f t="shared" si="4"/>
        <v/>
      </c>
      <c r="Q52" s="94" t="str">
        <f t="shared" si="5"/>
        <v/>
      </c>
      <c r="R52" s="94">
        <f t="shared" si="12"/>
        <v>1</v>
      </c>
      <c r="S52" s="94">
        <f t="shared" si="12"/>
        <v>1</v>
      </c>
      <c r="T52" s="94">
        <f t="shared" si="12"/>
        <v>1</v>
      </c>
      <c r="U52" s="94">
        <f t="shared" si="12"/>
        <v>1</v>
      </c>
      <c r="V52" s="94" t="str">
        <f t="shared" si="10"/>
        <v/>
      </c>
      <c r="W52" s="94" t="str">
        <f t="shared" si="8"/>
        <v/>
      </c>
      <c r="X52" s="94" t="str">
        <f t="shared" si="11"/>
        <v/>
      </c>
      <c r="Y52" s="94">
        <f t="shared" si="9"/>
        <v>1</v>
      </c>
    </row>
    <row r="53" spans="2:25" x14ac:dyDescent="0.25">
      <c r="B53" s="80"/>
      <c r="C53" s="81"/>
      <c r="D53" s="81"/>
      <c r="E53" s="81"/>
      <c r="F53" s="82"/>
      <c r="G53" s="88"/>
      <c r="H53" s="89"/>
      <c r="I53" s="89"/>
      <c r="J53" s="90"/>
      <c r="K53" s="86" t="str">
        <f t="shared" si="0"/>
        <v/>
      </c>
      <c r="L53" s="87" t="str">
        <f t="shared" si="1"/>
        <v/>
      </c>
      <c r="N53" s="94" t="str">
        <f t="shared" si="2"/>
        <v/>
      </c>
      <c r="O53" s="94" t="str">
        <f t="shared" si="3"/>
        <v/>
      </c>
      <c r="P53" s="94" t="str">
        <f t="shared" si="4"/>
        <v/>
      </c>
      <c r="Q53" s="94" t="str">
        <f t="shared" si="5"/>
        <v/>
      </c>
      <c r="R53" s="94">
        <f t="shared" si="12"/>
        <v>1</v>
      </c>
      <c r="S53" s="94">
        <f t="shared" si="12"/>
        <v>1</v>
      </c>
      <c r="T53" s="94">
        <f t="shared" si="12"/>
        <v>1</v>
      </c>
      <c r="U53" s="94">
        <f t="shared" si="12"/>
        <v>1</v>
      </c>
      <c r="V53" s="94" t="str">
        <f t="shared" si="10"/>
        <v/>
      </c>
      <c r="W53" s="94" t="str">
        <f t="shared" si="8"/>
        <v/>
      </c>
      <c r="X53" s="94" t="str">
        <f t="shared" si="11"/>
        <v/>
      </c>
      <c r="Y53" s="94">
        <f t="shared" si="9"/>
        <v>1</v>
      </c>
    </row>
    <row r="54" spans="2:25" x14ac:dyDescent="0.25">
      <c r="B54" s="80"/>
      <c r="C54" s="81"/>
      <c r="D54" s="81"/>
      <c r="E54" s="81"/>
      <c r="F54" s="82"/>
      <c r="G54" s="88"/>
      <c r="H54" s="89"/>
      <c r="I54" s="89"/>
      <c r="J54" s="90"/>
      <c r="K54" s="86" t="str">
        <f t="shared" si="0"/>
        <v/>
      </c>
      <c r="L54" s="87" t="str">
        <f t="shared" si="1"/>
        <v/>
      </c>
      <c r="N54" s="94" t="str">
        <f t="shared" si="2"/>
        <v/>
      </c>
      <c r="O54" s="94" t="str">
        <f t="shared" si="3"/>
        <v/>
      </c>
      <c r="P54" s="94" t="str">
        <f t="shared" si="4"/>
        <v/>
      </c>
      <c r="Q54" s="94" t="str">
        <f t="shared" si="5"/>
        <v/>
      </c>
      <c r="R54" s="94">
        <f t="shared" si="12"/>
        <v>1</v>
      </c>
      <c r="S54" s="94">
        <f t="shared" si="12"/>
        <v>1</v>
      </c>
      <c r="T54" s="94">
        <f t="shared" si="12"/>
        <v>1</v>
      </c>
      <c r="U54" s="94">
        <f t="shared" si="12"/>
        <v>1</v>
      </c>
      <c r="V54" s="94" t="str">
        <f t="shared" si="10"/>
        <v/>
      </c>
      <c r="W54" s="94" t="str">
        <f t="shared" si="8"/>
        <v/>
      </c>
      <c r="X54" s="94" t="str">
        <f t="shared" si="11"/>
        <v/>
      </c>
      <c r="Y54" s="94">
        <f t="shared" si="9"/>
        <v>1</v>
      </c>
    </row>
    <row r="55" spans="2:25" x14ac:dyDescent="0.25">
      <c r="B55" s="80"/>
      <c r="C55" s="81"/>
      <c r="D55" s="81"/>
      <c r="E55" s="81"/>
      <c r="F55" s="82"/>
      <c r="G55" s="88"/>
      <c r="H55" s="89"/>
      <c r="I55" s="89"/>
      <c r="J55" s="90"/>
      <c r="K55" s="86" t="str">
        <f t="shared" si="0"/>
        <v/>
      </c>
      <c r="L55" s="87" t="str">
        <f t="shared" si="1"/>
        <v/>
      </c>
      <c r="N55" s="94" t="str">
        <f t="shared" si="2"/>
        <v/>
      </c>
      <c r="O55" s="94" t="str">
        <f t="shared" si="3"/>
        <v/>
      </c>
      <c r="P55" s="94" t="str">
        <f t="shared" si="4"/>
        <v/>
      </c>
      <c r="Q55" s="94" t="str">
        <f t="shared" si="5"/>
        <v/>
      </c>
      <c r="R55" s="94">
        <f t="shared" si="12"/>
        <v>1</v>
      </c>
      <c r="S55" s="94">
        <f t="shared" si="12"/>
        <v>1</v>
      </c>
      <c r="T55" s="94">
        <f t="shared" si="12"/>
        <v>1</v>
      </c>
      <c r="U55" s="94">
        <f t="shared" si="12"/>
        <v>1</v>
      </c>
      <c r="V55" s="94" t="str">
        <f t="shared" si="10"/>
        <v/>
      </c>
      <c r="W55" s="94" t="str">
        <f t="shared" si="8"/>
        <v/>
      </c>
      <c r="X55" s="94" t="str">
        <f t="shared" si="11"/>
        <v/>
      </c>
      <c r="Y55" s="94">
        <f t="shared" si="9"/>
        <v>1</v>
      </c>
    </row>
    <row r="56" spans="2:25" x14ac:dyDescent="0.25">
      <c r="B56" s="80"/>
      <c r="C56" s="81"/>
      <c r="D56" s="81"/>
      <c r="E56" s="81"/>
      <c r="F56" s="82"/>
      <c r="G56" s="88"/>
      <c r="H56" s="89"/>
      <c r="I56" s="89"/>
      <c r="J56" s="90"/>
      <c r="K56" s="86" t="str">
        <f t="shared" si="0"/>
        <v/>
      </c>
      <c r="L56" s="87" t="str">
        <f t="shared" si="1"/>
        <v/>
      </c>
      <c r="N56" s="94" t="str">
        <f t="shared" si="2"/>
        <v/>
      </c>
      <c r="O56" s="94" t="str">
        <f t="shared" si="3"/>
        <v/>
      </c>
      <c r="P56" s="94" t="str">
        <f t="shared" si="4"/>
        <v/>
      </c>
      <c r="Q56" s="94" t="str">
        <f t="shared" si="5"/>
        <v/>
      </c>
      <c r="R56" s="94">
        <f t="shared" si="12"/>
        <v>1</v>
      </c>
      <c r="S56" s="94">
        <f t="shared" si="12"/>
        <v>1</v>
      </c>
      <c r="T56" s="94">
        <f t="shared" si="12"/>
        <v>1</v>
      </c>
      <c r="U56" s="94">
        <f t="shared" si="12"/>
        <v>1</v>
      </c>
      <c r="V56" s="94" t="str">
        <f t="shared" si="10"/>
        <v/>
      </c>
      <c r="W56" s="94" t="str">
        <f t="shared" si="8"/>
        <v/>
      </c>
      <c r="X56" s="94" t="str">
        <f t="shared" si="11"/>
        <v/>
      </c>
      <c r="Y56" s="94">
        <f t="shared" si="9"/>
        <v>1</v>
      </c>
    </row>
    <row r="57" spans="2:25" x14ac:dyDescent="0.25">
      <c r="B57" s="80"/>
      <c r="C57" s="81"/>
      <c r="D57" s="81"/>
      <c r="E57" s="81"/>
      <c r="F57" s="82"/>
      <c r="G57" s="88"/>
      <c r="H57" s="89"/>
      <c r="I57" s="89"/>
      <c r="J57" s="90"/>
      <c r="K57" s="86" t="str">
        <f t="shared" si="0"/>
        <v/>
      </c>
      <c r="L57" s="87" t="str">
        <f t="shared" si="1"/>
        <v/>
      </c>
      <c r="N57" s="94" t="str">
        <f t="shared" si="2"/>
        <v/>
      </c>
      <c r="O57" s="94" t="str">
        <f t="shared" si="3"/>
        <v/>
      </c>
      <c r="P57" s="94" t="str">
        <f t="shared" si="4"/>
        <v/>
      </c>
      <c r="Q57" s="94" t="str">
        <f t="shared" si="5"/>
        <v/>
      </c>
      <c r="R57" s="94">
        <f t="shared" si="12"/>
        <v>1</v>
      </c>
      <c r="S57" s="94">
        <f t="shared" si="12"/>
        <v>1</v>
      </c>
      <c r="T57" s="94">
        <f t="shared" si="12"/>
        <v>1</v>
      </c>
      <c r="U57" s="94">
        <f t="shared" si="12"/>
        <v>1</v>
      </c>
      <c r="V57" s="94" t="str">
        <f t="shared" si="10"/>
        <v/>
      </c>
      <c r="W57" s="94" t="str">
        <f t="shared" si="8"/>
        <v/>
      </c>
      <c r="X57" s="94" t="str">
        <f t="shared" si="11"/>
        <v/>
      </c>
      <c r="Y57" s="94">
        <f t="shared" si="9"/>
        <v>1</v>
      </c>
    </row>
    <row r="58" spans="2:25" x14ac:dyDescent="0.25">
      <c r="B58" s="80"/>
      <c r="C58" s="81"/>
      <c r="D58" s="81"/>
      <c r="E58" s="81"/>
      <c r="F58" s="82"/>
      <c r="G58" s="88"/>
      <c r="H58" s="89"/>
      <c r="I58" s="89"/>
      <c r="J58" s="90"/>
      <c r="K58" s="86" t="str">
        <f t="shared" si="0"/>
        <v/>
      </c>
      <c r="L58" s="87" t="str">
        <f t="shared" si="1"/>
        <v/>
      </c>
      <c r="N58" s="94" t="str">
        <f t="shared" si="2"/>
        <v/>
      </c>
      <c r="O58" s="94" t="str">
        <f t="shared" si="3"/>
        <v/>
      </c>
      <c r="P58" s="94" t="str">
        <f t="shared" si="4"/>
        <v/>
      </c>
      <c r="Q58" s="94" t="str">
        <f t="shared" si="5"/>
        <v/>
      </c>
      <c r="R58" s="94">
        <f t="shared" si="12"/>
        <v>1</v>
      </c>
      <c r="S58" s="94">
        <f t="shared" si="12"/>
        <v>1</v>
      </c>
      <c r="T58" s="94">
        <f t="shared" si="12"/>
        <v>1</v>
      </c>
      <c r="U58" s="94">
        <f t="shared" si="12"/>
        <v>1</v>
      </c>
      <c r="V58" s="94" t="str">
        <f t="shared" si="10"/>
        <v/>
      </c>
      <c r="W58" s="94" t="str">
        <f t="shared" si="8"/>
        <v/>
      </c>
      <c r="X58" s="94" t="str">
        <f t="shared" si="11"/>
        <v/>
      </c>
      <c r="Y58" s="94">
        <f t="shared" si="9"/>
        <v>1</v>
      </c>
    </row>
    <row r="59" spans="2:25" x14ac:dyDescent="0.25">
      <c r="B59" s="80"/>
      <c r="C59" s="81"/>
      <c r="D59" s="81"/>
      <c r="E59" s="81"/>
      <c r="F59" s="82"/>
      <c r="G59" s="88"/>
      <c r="H59" s="89"/>
      <c r="I59" s="89"/>
      <c r="J59" s="90"/>
      <c r="K59" s="86" t="str">
        <f t="shared" si="0"/>
        <v/>
      </c>
      <c r="L59" s="87" t="str">
        <f t="shared" si="1"/>
        <v/>
      </c>
      <c r="N59" s="94" t="str">
        <f t="shared" si="2"/>
        <v/>
      </c>
      <c r="O59" s="94" t="str">
        <f t="shared" si="3"/>
        <v/>
      </c>
      <c r="P59" s="94" t="str">
        <f t="shared" si="4"/>
        <v/>
      </c>
      <c r="Q59" s="94" t="str">
        <f t="shared" si="5"/>
        <v/>
      </c>
      <c r="R59" s="94">
        <f t="shared" si="12"/>
        <v>1</v>
      </c>
      <c r="S59" s="94">
        <f t="shared" si="12"/>
        <v>1</v>
      </c>
      <c r="T59" s="94">
        <f t="shared" si="12"/>
        <v>1</v>
      </c>
      <c r="U59" s="94">
        <f t="shared" si="12"/>
        <v>1</v>
      </c>
      <c r="V59" s="94" t="str">
        <f t="shared" si="10"/>
        <v/>
      </c>
      <c r="W59" s="94" t="str">
        <f t="shared" si="8"/>
        <v/>
      </c>
      <c r="X59" s="94" t="str">
        <f t="shared" si="11"/>
        <v/>
      </c>
      <c r="Y59" s="94">
        <f t="shared" si="9"/>
        <v>1</v>
      </c>
    </row>
    <row r="60" spans="2:25" x14ac:dyDescent="0.25">
      <c r="B60" s="80"/>
      <c r="C60" s="81"/>
      <c r="D60" s="81"/>
      <c r="E60" s="81"/>
      <c r="F60" s="82"/>
      <c r="G60" s="88"/>
      <c r="H60" s="89"/>
      <c r="I60" s="89"/>
      <c r="J60" s="90"/>
      <c r="K60" s="86" t="str">
        <f t="shared" si="0"/>
        <v/>
      </c>
      <c r="L60" s="87" t="str">
        <f t="shared" si="1"/>
        <v/>
      </c>
      <c r="N60" s="94" t="str">
        <f t="shared" si="2"/>
        <v/>
      </c>
      <c r="O60" s="94" t="str">
        <f t="shared" si="3"/>
        <v/>
      </c>
      <c r="P60" s="94" t="str">
        <f t="shared" si="4"/>
        <v/>
      </c>
      <c r="Q60" s="94" t="str">
        <f t="shared" si="5"/>
        <v/>
      </c>
      <c r="R60" s="94">
        <f t="shared" si="12"/>
        <v>1</v>
      </c>
      <c r="S60" s="94">
        <f t="shared" si="12"/>
        <v>1</v>
      </c>
      <c r="T60" s="94">
        <f t="shared" si="12"/>
        <v>1</v>
      </c>
      <c r="U60" s="94">
        <f t="shared" si="12"/>
        <v>1</v>
      </c>
      <c r="V60" s="94" t="str">
        <f t="shared" si="10"/>
        <v/>
      </c>
      <c r="W60" s="94" t="str">
        <f t="shared" si="8"/>
        <v/>
      </c>
      <c r="X60" s="94" t="str">
        <f t="shared" si="11"/>
        <v/>
      </c>
      <c r="Y60" s="94">
        <f t="shared" si="9"/>
        <v>1</v>
      </c>
    </row>
    <row r="67" spans="21:25" x14ac:dyDescent="0.25">
      <c r="U67" s="1"/>
      <c r="V67" s="1"/>
      <c r="W67" s="1"/>
      <c r="X67" s="1"/>
      <c r="Y67" s="1"/>
    </row>
    <row r="68" spans="21:25" x14ac:dyDescent="0.25">
      <c r="U68" s="1"/>
      <c r="V68" s="1"/>
      <c r="W68" s="1"/>
      <c r="X68" s="1"/>
      <c r="Y68" s="1"/>
    </row>
    <row r="69" spans="21:25" x14ac:dyDescent="0.25">
      <c r="U69" s="1"/>
      <c r="V69" s="1"/>
      <c r="W69" s="1"/>
      <c r="X69" s="1"/>
      <c r="Y69" s="1"/>
    </row>
    <row r="70" spans="21:25" x14ac:dyDescent="0.25">
      <c r="U70" s="1"/>
      <c r="V70" s="1"/>
      <c r="W70" s="1"/>
      <c r="X70" s="1"/>
      <c r="Y70" s="1"/>
    </row>
    <row r="71" spans="21:25" x14ac:dyDescent="0.25">
      <c r="U71" s="1"/>
      <c r="V71" s="1"/>
      <c r="W71" s="1"/>
      <c r="X71" s="1"/>
      <c r="Y71" s="1"/>
    </row>
    <row r="72" spans="21:25" x14ac:dyDescent="0.25">
      <c r="U72" s="1"/>
      <c r="V72" s="1"/>
      <c r="W72" s="1"/>
      <c r="X72" s="1"/>
      <c r="Y72" s="1"/>
    </row>
  </sheetData>
  <mergeCells count="29">
    <mergeCell ref="X13:X16"/>
    <mergeCell ref="Y13:Y16"/>
    <mergeCell ref="R13:R16"/>
    <mergeCell ref="S13:S16"/>
    <mergeCell ref="T13:T16"/>
    <mergeCell ref="U13:U16"/>
    <mergeCell ref="V13:V16"/>
    <mergeCell ref="W13:W16"/>
    <mergeCell ref="N13:N16"/>
    <mergeCell ref="O13:O16"/>
    <mergeCell ref="P13:P16"/>
    <mergeCell ref="Q13:Q16"/>
    <mergeCell ref="I2:P2"/>
    <mergeCell ref="I3:P3"/>
    <mergeCell ref="H13:H17"/>
    <mergeCell ref="I13:I17"/>
    <mergeCell ref="J13:J17"/>
    <mergeCell ref="K13:K17"/>
    <mergeCell ref="L13:L17"/>
    <mergeCell ref="B9:C9"/>
    <mergeCell ref="F9:G9"/>
    <mergeCell ref="B12:E12"/>
    <mergeCell ref="F13:F16"/>
    <mergeCell ref="G13:G17"/>
    <mergeCell ref="B6:C6"/>
    <mergeCell ref="F6:G6"/>
    <mergeCell ref="B7:C7"/>
    <mergeCell ref="F7:G7"/>
    <mergeCell ref="F8:G8"/>
  </mergeCells>
  <conditionalFormatting sqref="N5:Z11 N12:AE12 N13:Z61 A5:M61">
    <cfRule type="expression" dxfId="14" priority="3" stopIfTrue="1">
      <formula>$AB$10</formula>
    </cfRule>
  </conditionalFormatting>
  <conditionalFormatting sqref="I3">
    <cfRule type="expression" dxfId="13" priority="1" stopIfTrue="1">
      <formula>$Y3</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6">
    <tabColor rgb="FF00FFFF"/>
  </sheetPr>
  <dimension ref="A2:AD228"/>
  <sheetViews>
    <sheetView zoomScale="75" zoomScaleNormal="75" workbookViewId="0"/>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1" customWidth="1"/>
    <col min="14" max="17" width="9.140625" style="3"/>
    <col min="18" max="18" width="9.140625" style="3" customWidth="1"/>
    <col min="19" max="19" width="10.140625" style="3" customWidth="1"/>
    <col min="20" max="25" width="9.140625" style="3" customWidth="1"/>
    <col min="26" max="28" width="9.140625" style="1" customWidth="1"/>
    <col min="29" max="29" width="4.5703125" style="1" customWidth="1"/>
    <col min="30" max="31" width="9.140625" style="1" customWidth="1"/>
    <col min="32" max="16384" width="9.140625" style="1"/>
  </cols>
  <sheetData>
    <row r="2" spans="2:30" x14ac:dyDescent="0.25">
      <c r="I2" s="205" t="s">
        <v>310</v>
      </c>
      <c r="J2" s="205"/>
      <c r="K2" s="205"/>
      <c r="L2" s="205"/>
      <c r="M2" s="205"/>
      <c r="N2" s="205"/>
      <c r="O2" s="205"/>
      <c r="P2" s="205"/>
    </row>
    <row r="3" spans="2:30" ht="18.75" x14ac:dyDescent="0.3">
      <c r="B3" s="64" t="str">
        <f>IF(Generalità_ORG!D29="",Testi_CALC!E5,CONCATENATE("Implementazione del roster della Qualità di Background (QB) del PG 3: ",Generalità_ORG!D29))</f>
        <v>(PG non utilizzato)</v>
      </c>
      <c r="I3" s="239" t="str">
        <f>IF(Y3=0,Testi_CALC!E28,Testi_CALC!E51)</f>
        <v>OK!</v>
      </c>
      <c r="J3" s="240"/>
      <c r="K3" s="240"/>
      <c r="L3" s="240"/>
      <c r="M3" s="240"/>
      <c r="N3" s="240"/>
      <c r="O3" s="240"/>
      <c r="P3" s="241"/>
      <c r="Y3" s="93">
        <f>IF(AB10=1,0,IF(K8=100,0,1))</f>
        <v>0</v>
      </c>
      <c r="Z3" s="1" t="s">
        <v>362</v>
      </c>
    </row>
    <row r="6" spans="2:30" x14ac:dyDescent="0.25">
      <c r="B6" s="235" t="s">
        <v>165</v>
      </c>
      <c r="C6" s="236"/>
      <c r="E6" s="25" t="s">
        <v>160</v>
      </c>
      <c r="F6" s="238" t="s">
        <v>4</v>
      </c>
      <c r="G6" s="238"/>
      <c r="K6" s="79" t="s">
        <v>4</v>
      </c>
    </row>
    <row r="7" spans="2:30" x14ac:dyDescent="0.25">
      <c r="B7" s="235" t="s">
        <v>165</v>
      </c>
      <c r="C7" s="236"/>
      <c r="E7" s="25" t="s">
        <v>161</v>
      </c>
      <c r="F7" s="238" t="s">
        <v>4</v>
      </c>
      <c r="G7" s="238"/>
      <c r="K7" s="69" t="s">
        <v>177</v>
      </c>
    </row>
    <row r="8" spans="2:30" x14ac:dyDescent="0.25">
      <c r="B8" s="70" t="s">
        <v>163</v>
      </c>
      <c r="C8" s="71"/>
      <c r="E8" s="25" t="s">
        <v>162</v>
      </c>
      <c r="F8" s="238" t="s">
        <v>4</v>
      </c>
      <c r="G8" s="238"/>
      <c r="K8" s="67">
        <f>SUM(W18:W60)</f>
        <v>0</v>
      </c>
    </row>
    <row r="9" spans="2:30" x14ac:dyDescent="0.25">
      <c r="B9" s="213"/>
      <c r="C9" s="214"/>
      <c r="E9" s="25" t="s">
        <v>172</v>
      </c>
      <c r="F9" s="238" t="s">
        <v>4</v>
      </c>
      <c r="G9" s="238"/>
      <c r="K9" s="58"/>
    </row>
    <row r="10" spans="2:30" x14ac:dyDescent="0.25">
      <c r="AB10" s="53">
        <f>IF(Generalità_ORG!D29&lt;&gt;"",0,1)</f>
        <v>1</v>
      </c>
      <c r="AD10" s="19" t="s">
        <v>175</v>
      </c>
    </row>
    <row r="12" spans="2:30" x14ac:dyDescent="0.25">
      <c r="B12" s="230" t="s">
        <v>4</v>
      </c>
      <c r="C12" s="230"/>
      <c r="D12" s="230"/>
      <c r="E12" s="230"/>
      <c r="F12" s="96" t="s">
        <v>154</v>
      </c>
      <c r="G12" s="96" t="s">
        <v>55</v>
      </c>
      <c r="H12" s="96" t="s">
        <v>55</v>
      </c>
      <c r="I12" s="96" t="s">
        <v>55</v>
      </c>
      <c r="J12" s="96" t="s">
        <v>55</v>
      </c>
      <c r="K12" s="97" t="s">
        <v>4</v>
      </c>
      <c r="L12" s="96" t="s">
        <v>4</v>
      </c>
    </row>
    <row r="13" spans="2:30" ht="15" customHeight="1" x14ac:dyDescent="0.25">
      <c r="B13" s="73" t="s">
        <v>131</v>
      </c>
      <c r="C13" s="74"/>
      <c r="D13" s="74"/>
      <c r="E13" s="74"/>
      <c r="F13" s="233" t="s">
        <v>135</v>
      </c>
      <c r="G13" s="226" t="s">
        <v>136</v>
      </c>
      <c r="H13" s="226" t="s">
        <v>137</v>
      </c>
      <c r="I13" s="226" t="s">
        <v>138</v>
      </c>
      <c r="J13" s="226" t="s">
        <v>139</v>
      </c>
      <c r="K13" s="228" t="s">
        <v>140</v>
      </c>
      <c r="L13" s="231" t="s">
        <v>141</v>
      </c>
      <c r="N13" s="225" t="s">
        <v>142</v>
      </c>
      <c r="O13" s="225" t="s">
        <v>143</v>
      </c>
      <c r="P13" s="225" t="s">
        <v>144</v>
      </c>
      <c r="Q13" s="225" t="s">
        <v>145</v>
      </c>
      <c r="R13" s="225" t="s">
        <v>149</v>
      </c>
      <c r="S13" s="225" t="s">
        <v>148</v>
      </c>
      <c r="T13" s="225" t="s">
        <v>150</v>
      </c>
      <c r="U13" s="225" t="s">
        <v>151</v>
      </c>
      <c r="V13" s="225" t="s">
        <v>153</v>
      </c>
      <c r="W13" s="225" t="s">
        <v>146</v>
      </c>
      <c r="X13" s="225" t="s">
        <v>152</v>
      </c>
      <c r="Y13" s="225" t="s">
        <v>147</v>
      </c>
    </row>
    <row r="14" spans="2:30" x14ac:dyDescent="0.25">
      <c r="B14" s="76"/>
      <c r="C14" s="49" t="s">
        <v>132</v>
      </c>
      <c r="F14" s="234"/>
      <c r="G14" s="227"/>
      <c r="H14" s="227"/>
      <c r="I14" s="227"/>
      <c r="J14" s="227"/>
      <c r="K14" s="229"/>
      <c r="L14" s="232"/>
      <c r="N14" s="225"/>
      <c r="O14" s="225"/>
      <c r="P14" s="225"/>
      <c r="Q14" s="225"/>
      <c r="R14" s="225"/>
      <c r="S14" s="225"/>
      <c r="T14" s="225"/>
      <c r="U14" s="225"/>
      <c r="V14" s="225"/>
      <c r="W14" s="225"/>
      <c r="X14" s="225"/>
      <c r="Y14" s="225"/>
    </row>
    <row r="15" spans="2:30" x14ac:dyDescent="0.25">
      <c r="B15" s="77"/>
      <c r="D15" s="49" t="s">
        <v>133</v>
      </c>
      <c r="F15" s="234"/>
      <c r="G15" s="227"/>
      <c r="H15" s="227"/>
      <c r="I15" s="227"/>
      <c r="J15" s="227"/>
      <c r="K15" s="229"/>
      <c r="L15" s="232"/>
      <c r="N15" s="225"/>
      <c r="O15" s="225"/>
      <c r="P15" s="225"/>
      <c r="Q15" s="225"/>
      <c r="R15" s="225"/>
      <c r="S15" s="225"/>
      <c r="T15" s="225"/>
      <c r="U15" s="225"/>
      <c r="V15" s="225"/>
      <c r="W15" s="225"/>
      <c r="X15" s="225"/>
      <c r="Y15" s="225"/>
    </row>
    <row r="16" spans="2:30" x14ac:dyDescent="0.25">
      <c r="B16" s="77"/>
      <c r="E16" s="49" t="s">
        <v>134</v>
      </c>
      <c r="F16" s="234"/>
      <c r="G16" s="227"/>
      <c r="H16" s="227"/>
      <c r="I16" s="227"/>
      <c r="J16" s="227"/>
      <c r="K16" s="229"/>
      <c r="L16" s="232"/>
      <c r="N16" s="225"/>
      <c r="O16" s="225"/>
      <c r="P16" s="225"/>
      <c r="Q16" s="225"/>
      <c r="R16" s="225"/>
      <c r="S16" s="225"/>
      <c r="T16" s="225"/>
      <c r="U16" s="225"/>
      <c r="V16" s="225"/>
      <c r="W16" s="225"/>
      <c r="X16" s="225"/>
      <c r="Y16" s="225"/>
    </row>
    <row r="17" spans="2:25" x14ac:dyDescent="0.25">
      <c r="B17" s="77"/>
      <c r="F17" s="78"/>
      <c r="G17" s="227"/>
      <c r="H17" s="227"/>
      <c r="I17" s="227"/>
      <c r="J17" s="227"/>
      <c r="K17" s="229"/>
      <c r="L17" s="232"/>
      <c r="X17" s="15"/>
      <c r="Y17" s="95">
        <v>1</v>
      </c>
    </row>
    <row r="18" spans="2:25" x14ac:dyDescent="0.25">
      <c r="B18" s="80"/>
      <c r="C18" s="81"/>
      <c r="D18" s="81"/>
      <c r="E18" s="81"/>
      <c r="F18" s="82"/>
      <c r="G18" s="88"/>
      <c r="H18" s="89"/>
      <c r="I18" s="89"/>
      <c r="J18" s="90"/>
      <c r="K18" s="86" t="str">
        <f t="shared" ref="K18:K60" si="0">IF(X18="","",IF(OR(F18="N",F18="n"),-R18*S18*T18*U18*100,R18*S18*T18*U18*100))</f>
        <v/>
      </c>
      <c r="L18" s="87" t="str">
        <f t="shared" ref="L18:L60" si="1">IF(Y18&lt;&gt;Y17,Y17,"")</f>
        <v/>
      </c>
      <c r="N18" s="94" t="str">
        <f t="shared" ref="N18:N60" si="2">IF(G18&lt;&gt;"",G18,IF(N17&lt;&gt;"",N17,""))</f>
        <v/>
      </c>
      <c r="O18" s="94" t="str">
        <f t="shared" ref="O18:O60" si="3">IF(G18&lt;&gt;"","",IF(H18&lt;&gt;"",H18,IF(O17&lt;&gt;"",O17,"")))</f>
        <v/>
      </c>
      <c r="P18" s="94" t="str">
        <f t="shared" ref="P18:P60" si="4">IF(OR(G18&lt;&gt;"",H18&lt;&gt;""),"",IF(I18&lt;&gt;"",I18,IF(P17&lt;&gt;"",P17,"")))</f>
        <v/>
      </c>
      <c r="Q18" s="94" t="str">
        <f t="shared" ref="Q18:Q60" si="5">IF(OR(G18&lt;&gt;"",H18&lt;&gt;"",I18&lt;&gt;""),"",IF(J18&lt;&gt;"",J18,IF(Q17&lt;&gt;"",Q17,"")))</f>
        <v/>
      </c>
      <c r="R18" s="94">
        <f t="shared" ref="R18:R34" si="6">IF(N18&lt;&gt;"",N18/100,1)</f>
        <v>1</v>
      </c>
      <c r="S18" s="94">
        <f t="shared" ref="S18:U33" si="7">IF(O18&lt;&gt;"",O18/100,1)</f>
        <v>1</v>
      </c>
      <c r="T18" s="94">
        <f t="shared" si="7"/>
        <v>1</v>
      </c>
      <c r="U18" s="94">
        <f t="shared" si="7"/>
        <v>1</v>
      </c>
      <c r="V18" s="94" t="str">
        <f>IF(OR(F18="P",F18="p",F18="M",F18="m",F18="O",F18="o"),"X","")</f>
        <v/>
      </c>
      <c r="W18" s="94" t="str">
        <f t="shared" ref="W18:W60" si="8">IF(V18&lt;&gt;"",R18*S18*T18*U18*100,"")</f>
        <v/>
      </c>
      <c r="X18" s="94" t="str">
        <f>IF(OR(F18="P",F18="p",F18="M",F18="m",F18="-",F18="N",F18="n"),"X","")</f>
        <v/>
      </c>
      <c r="Y18" s="94">
        <f t="shared" ref="Y18:Y60" si="9">IF(X18&lt;&gt;"",Y17+1,Y17)</f>
        <v>1</v>
      </c>
    </row>
    <row r="19" spans="2:25" x14ac:dyDescent="0.25">
      <c r="B19" s="80"/>
      <c r="C19" s="81"/>
      <c r="D19" s="81"/>
      <c r="E19" s="81"/>
      <c r="F19" s="82"/>
      <c r="G19" s="88"/>
      <c r="H19" s="89"/>
      <c r="I19" s="89"/>
      <c r="J19" s="90"/>
      <c r="K19" s="86" t="str">
        <f t="shared" si="0"/>
        <v/>
      </c>
      <c r="L19" s="87" t="str">
        <f t="shared" si="1"/>
        <v/>
      </c>
      <c r="N19" s="94" t="str">
        <f t="shared" si="2"/>
        <v/>
      </c>
      <c r="O19" s="94" t="str">
        <f t="shared" si="3"/>
        <v/>
      </c>
      <c r="P19" s="94" t="str">
        <f t="shared" si="4"/>
        <v/>
      </c>
      <c r="Q19" s="94" t="str">
        <f t="shared" si="5"/>
        <v/>
      </c>
      <c r="R19" s="94">
        <f t="shared" si="6"/>
        <v>1</v>
      </c>
      <c r="S19" s="94">
        <f t="shared" si="7"/>
        <v>1</v>
      </c>
      <c r="T19" s="94">
        <f t="shared" si="7"/>
        <v>1</v>
      </c>
      <c r="U19" s="94">
        <f t="shared" si="7"/>
        <v>1</v>
      </c>
      <c r="V19" s="94" t="str">
        <f t="shared" ref="V19:V60" si="10">IF(OR(F19="P",F19="p",F19="M",F19="m",F19="O",F19="o"),"X","")</f>
        <v/>
      </c>
      <c r="W19" s="94" t="str">
        <f t="shared" si="8"/>
        <v/>
      </c>
      <c r="X19" s="94" t="str">
        <f t="shared" ref="X19:X60" si="11">IF(OR(F19="P",F19="p",F19="M",F19="m",F19="-",F19="N",F19="n"),"X","")</f>
        <v/>
      </c>
      <c r="Y19" s="94">
        <f t="shared" si="9"/>
        <v>1</v>
      </c>
    </row>
    <row r="20" spans="2:25" x14ac:dyDescent="0.25">
      <c r="B20" s="80"/>
      <c r="C20" s="81"/>
      <c r="D20" s="81"/>
      <c r="E20" s="81"/>
      <c r="F20" s="82"/>
      <c r="G20" s="88"/>
      <c r="H20" s="89"/>
      <c r="I20" s="89"/>
      <c r="J20" s="90"/>
      <c r="K20" s="86" t="str">
        <f t="shared" si="0"/>
        <v/>
      </c>
      <c r="L20" s="87" t="str">
        <f t="shared" si="1"/>
        <v/>
      </c>
      <c r="N20" s="94" t="str">
        <f t="shared" si="2"/>
        <v/>
      </c>
      <c r="O20" s="94" t="str">
        <f t="shared" si="3"/>
        <v/>
      </c>
      <c r="P20" s="94" t="str">
        <f t="shared" si="4"/>
        <v/>
      </c>
      <c r="Q20" s="94" t="str">
        <f t="shared" si="5"/>
        <v/>
      </c>
      <c r="R20" s="94">
        <f t="shared" si="6"/>
        <v>1</v>
      </c>
      <c r="S20" s="94">
        <f t="shared" si="7"/>
        <v>1</v>
      </c>
      <c r="T20" s="94">
        <f t="shared" si="7"/>
        <v>1</v>
      </c>
      <c r="U20" s="94">
        <f t="shared" si="7"/>
        <v>1</v>
      </c>
      <c r="V20" s="94" t="str">
        <f t="shared" si="10"/>
        <v/>
      </c>
      <c r="W20" s="94" t="str">
        <f t="shared" si="8"/>
        <v/>
      </c>
      <c r="X20" s="94" t="str">
        <f t="shared" si="11"/>
        <v/>
      </c>
      <c r="Y20" s="94">
        <f t="shared" si="9"/>
        <v>1</v>
      </c>
    </row>
    <row r="21" spans="2:25" x14ac:dyDescent="0.25">
      <c r="B21" s="80"/>
      <c r="C21" s="81"/>
      <c r="D21" s="81"/>
      <c r="E21" s="81"/>
      <c r="F21" s="82"/>
      <c r="G21" s="88"/>
      <c r="H21" s="89"/>
      <c r="I21" s="89"/>
      <c r="J21" s="90"/>
      <c r="K21" s="86" t="str">
        <f t="shared" si="0"/>
        <v/>
      </c>
      <c r="L21" s="87" t="str">
        <f t="shared" si="1"/>
        <v/>
      </c>
      <c r="N21" s="94" t="str">
        <f t="shared" si="2"/>
        <v/>
      </c>
      <c r="O21" s="94" t="str">
        <f t="shared" si="3"/>
        <v/>
      </c>
      <c r="P21" s="94" t="str">
        <f t="shared" si="4"/>
        <v/>
      </c>
      <c r="Q21" s="94" t="str">
        <f t="shared" si="5"/>
        <v/>
      </c>
      <c r="R21" s="94">
        <f t="shared" si="6"/>
        <v>1</v>
      </c>
      <c r="S21" s="94">
        <f t="shared" si="7"/>
        <v>1</v>
      </c>
      <c r="T21" s="94">
        <f t="shared" si="7"/>
        <v>1</v>
      </c>
      <c r="U21" s="94">
        <f t="shared" si="7"/>
        <v>1</v>
      </c>
      <c r="V21" s="94" t="str">
        <f t="shared" si="10"/>
        <v/>
      </c>
      <c r="W21" s="94" t="str">
        <f t="shared" si="8"/>
        <v/>
      </c>
      <c r="X21" s="94" t="str">
        <f t="shared" si="11"/>
        <v/>
      </c>
      <c r="Y21" s="94">
        <f t="shared" si="9"/>
        <v>1</v>
      </c>
    </row>
    <row r="22" spans="2:25" x14ac:dyDescent="0.25">
      <c r="B22" s="80"/>
      <c r="C22" s="81"/>
      <c r="D22" s="81"/>
      <c r="E22" s="81"/>
      <c r="F22" s="82"/>
      <c r="G22" s="88"/>
      <c r="H22" s="89"/>
      <c r="I22" s="89"/>
      <c r="J22" s="90"/>
      <c r="K22" s="86" t="str">
        <f t="shared" si="0"/>
        <v/>
      </c>
      <c r="L22" s="87" t="str">
        <f t="shared" si="1"/>
        <v/>
      </c>
      <c r="N22" s="94" t="str">
        <f t="shared" si="2"/>
        <v/>
      </c>
      <c r="O22" s="94" t="str">
        <f t="shared" si="3"/>
        <v/>
      </c>
      <c r="P22" s="94" t="str">
        <f t="shared" si="4"/>
        <v/>
      </c>
      <c r="Q22" s="94" t="str">
        <f t="shared" si="5"/>
        <v/>
      </c>
      <c r="R22" s="94">
        <f t="shared" si="6"/>
        <v>1</v>
      </c>
      <c r="S22" s="94">
        <f t="shared" si="7"/>
        <v>1</v>
      </c>
      <c r="T22" s="94">
        <f t="shared" si="7"/>
        <v>1</v>
      </c>
      <c r="U22" s="94">
        <f t="shared" si="7"/>
        <v>1</v>
      </c>
      <c r="V22" s="94" t="str">
        <f t="shared" si="10"/>
        <v/>
      </c>
      <c r="W22" s="94" t="str">
        <f t="shared" si="8"/>
        <v/>
      </c>
      <c r="X22" s="94" t="str">
        <f t="shared" si="11"/>
        <v/>
      </c>
      <c r="Y22" s="94">
        <f t="shared" si="9"/>
        <v>1</v>
      </c>
    </row>
    <row r="23" spans="2:25" x14ac:dyDescent="0.25">
      <c r="B23" s="80"/>
      <c r="C23" s="81"/>
      <c r="D23" s="81"/>
      <c r="E23" s="81"/>
      <c r="F23" s="82"/>
      <c r="G23" s="88"/>
      <c r="H23" s="89"/>
      <c r="I23" s="89"/>
      <c r="J23" s="90"/>
      <c r="K23" s="86" t="str">
        <f t="shared" si="0"/>
        <v/>
      </c>
      <c r="L23" s="87" t="str">
        <f t="shared" si="1"/>
        <v/>
      </c>
      <c r="N23" s="94" t="str">
        <f t="shared" si="2"/>
        <v/>
      </c>
      <c r="O23" s="94" t="str">
        <f t="shared" si="3"/>
        <v/>
      </c>
      <c r="P23" s="94" t="str">
        <f t="shared" si="4"/>
        <v/>
      </c>
      <c r="Q23" s="94" t="str">
        <f t="shared" si="5"/>
        <v/>
      </c>
      <c r="R23" s="94">
        <f t="shared" si="6"/>
        <v>1</v>
      </c>
      <c r="S23" s="94">
        <f t="shared" si="7"/>
        <v>1</v>
      </c>
      <c r="T23" s="94">
        <f t="shared" si="7"/>
        <v>1</v>
      </c>
      <c r="U23" s="94">
        <f t="shared" si="7"/>
        <v>1</v>
      </c>
      <c r="V23" s="94" t="str">
        <f t="shared" si="10"/>
        <v/>
      </c>
      <c r="W23" s="94" t="str">
        <f t="shared" si="8"/>
        <v/>
      </c>
      <c r="X23" s="94" t="str">
        <f t="shared" si="11"/>
        <v/>
      </c>
      <c r="Y23" s="94">
        <f t="shared" si="9"/>
        <v>1</v>
      </c>
    </row>
    <row r="24" spans="2:25" x14ac:dyDescent="0.25">
      <c r="B24" s="80"/>
      <c r="C24" s="81"/>
      <c r="D24" s="81"/>
      <c r="E24" s="81"/>
      <c r="F24" s="82"/>
      <c r="G24" s="88"/>
      <c r="H24" s="89"/>
      <c r="I24" s="89"/>
      <c r="J24" s="90"/>
      <c r="K24" s="86" t="str">
        <f t="shared" si="0"/>
        <v/>
      </c>
      <c r="L24" s="87" t="str">
        <f t="shared" si="1"/>
        <v/>
      </c>
      <c r="N24" s="94" t="str">
        <f t="shared" si="2"/>
        <v/>
      </c>
      <c r="O24" s="94" t="str">
        <f t="shared" si="3"/>
        <v/>
      </c>
      <c r="P24" s="94" t="str">
        <f t="shared" si="4"/>
        <v/>
      </c>
      <c r="Q24" s="94" t="str">
        <f t="shared" si="5"/>
        <v/>
      </c>
      <c r="R24" s="94">
        <f t="shared" si="6"/>
        <v>1</v>
      </c>
      <c r="S24" s="94">
        <f t="shared" si="7"/>
        <v>1</v>
      </c>
      <c r="T24" s="94">
        <f t="shared" si="7"/>
        <v>1</v>
      </c>
      <c r="U24" s="94">
        <f t="shared" si="7"/>
        <v>1</v>
      </c>
      <c r="V24" s="94" t="str">
        <f t="shared" si="10"/>
        <v/>
      </c>
      <c r="W24" s="94" t="str">
        <f t="shared" si="8"/>
        <v/>
      </c>
      <c r="X24" s="94" t="str">
        <f t="shared" si="11"/>
        <v/>
      </c>
      <c r="Y24" s="94">
        <f t="shared" si="9"/>
        <v>1</v>
      </c>
    </row>
    <row r="25" spans="2:25" x14ac:dyDescent="0.25">
      <c r="B25" s="80"/>
      <c r="C25" s="81"/>
      <c r="D25" s="81"/>
      <c r="E25" s="81"/>
      <c r="F25" s="82"/>
      <c r="G25" s="88"/>
      <c r="H25" s="89"/>
      <c r="I25" s="89"/>
      <c r="J25" s="90"/>
      <c r="K25" s="86" t="str">
        <f t="shared" si="0"/>
        <v/>
      </c>
      <c r="L25" s="87" t="str">
        <f t="shared" si="1"/>
        <v/>
      </c>
      <c r="N25" s="94" t="str">
        <f t="shared" si="2"/>
        <v/>
      </c>
      <c r="O25" s="94" t="str">
        <f t="shared" si="3"/>
        <v/>
      </c>
      <c r="P25" s="94" t="str">
        <f t="shared" si="4"/>
        <v/>
      </c>
      <c r="Q25" s="94" t="str">
        <f t="shared" si="5"/>
        <v/>
      </c>
      <c r="R25" s="94">
        <f t="shared" si="6"/>
        <v>1</v>
      </c>
      <c r="S25" s="94">
        <f t="shared" si="7"/>
        <v>1</v>
      </c>
      <c r="T25" s="94">
        <f t="shared" si="7"/>
        <v>1</v>
      </c>
      <c r="U25" s="94">
        <f t="shared" si="7"/>
        <v>1</v>
      </c>
      <c r="V25" s="94" t="str">
        <f t="shared" si="10"/>
        <v/>
      </c>
      <c r="W25" s="94" t="str">
        <f t="shared" si="8"/>
        <v/>
      </c>
      <c r="X25" s="94" t="str">
        <f t="shared" si="11"/>
        <v/>
      </c>
      <c r="Y25" s="94">
        <f t="shared" si="9"/>
        <v>1</v>
      </c>
    </row>
    <row r="26" spans="2:25" x14ac:dyDescent="0.25">
      <c r="B26" s="80"/>
      <c r="C26" s="81"/>
      <c r="D26" s="81"/>
      <c r="E26" s="81"/>
      <c r="F26" s="82"/>
      <c r="G26" s="88"/>
      <c r="H26" s="89"/>
      <c r="I26" s="89"/>
      <c r="J26" s="90"/>
      <c r="K26" s="86" t="str">
        <f t="shared" si="0"/>
        <v/>
      </c>
      <c r="L26" s="87" t="str">
        <f t="shared" si="1"/>
        <v/>
      </c>
      <c r="N26" s="94" t="str">
        <f t="shared" si="2"/>
        <v/>
      </c>
      <c r="O26" s="94" t="str">
        <f t="shared" si="3"/>
        <v/>
      </c>
      <c r="P26" s="94" t="str">
        <f t="shared" si="4"/>
        <v/>
      </c>
      <c r="Q26" s="94" t="str">
        <f t="shared" si="5"/>
        <v/>
      </c>
      <c r="R26" s="94">
        <f t="shared" si="6"/>
        <v>1</v>
      </c>
      <c r="S26" s="94">
        <f t="shared" si="7"/>
        <v>1</v>
      </c>
      <c r="T26" s="94">
        <f t="shared" si="7"/>
        <v>1</v>
      </c>
      <c r="U26" s="94">
        <f t="shared" si="7"/>
        <v>1</v>
      </c>
      <c r="V26" s="94" t="str">
        <f t="shared" si="10"/>
        <v/>
      </c>
      <c r="W26" s="94" t="str">
        <f t="shared" si="8"/>
        <v/>
      </c>
      <c r="X26" s="94" t="str">
        <f t="shared" si="11"/>
        <v/>
      </c>
      <c r="Y26" s="94">
        <f t="shared" si="9"/>
        <v>1</v>
      </c>
    </row>
    <row r="27" spans="2:25" x14ac:dyDescent="0.25">
      <c r="B27" s="80"/>
      <c r="C27" s="81"/>
      <c r="D27" s="81"/>
      <c r="E27" s="81"/>
      <c r="F27" s="82"/>
      <c r="G27" s="88"/>
      <c r="H27" s="89"/>
      <c r="I27" s="89"/>
      <c r="J27" s="90"/>
      <c r="K27" s="86" t="str">
        <f t="shared" si="0"/>
        <v/>
      </c>
      <c r="L27" s="87" t="str">
        <f t="shared" si="1"/>
        <v/>
      </c>
      <c r="N27" s="94" t="str">
        <f t="shared" si="2"/>
        <v/>
      </c>
      <c r="O27" s="94" t="str">
        <f t="shared" si="3"/>
        <v/>
      </c>
      <c r="P27" s="94" t="str">
        <f t="shared" si="4"/>
        <v/>
      </c>
      <c r="Q27" s="94" t="str">
        <f t="shared" si="5"/>
        <v/>
      </c>
      <c r="R27" s="94">
        <f t="shared" si="6"/>
        <v>1</v>
      </c>
      <c r="S27" s="94">
        <f t="shared" si="7"/>
        <v>1</v>
      </c>
      <c r="T27" s="94">
        <f t="shared" si="7"/>
        <v>1</v>
      </c>
      <c r="U27" s="94">
        <f t="shared" si="7"/>
        <v>1</v>
      </c>
      <c r="V27" s="94" t="str">
        <f t="shared" si="10"/>
        <v/>
      </c>
      <c r="W27" s="94" t="str">
        <f t="shared" si="8"/>
        <v/>
      </c>
      <c r="X27" s="94" t="str">
        <f t="shared" si="11"/>
        <v/>
      </c>
      <c r="Y27" s="94">
        <f t="shared" si="9"/>
        <v>1</v>
      </c>
    </row>
    <row r="28" spans="2:25" x14ac:dyDescent="0.25">
      <c r="B28" s="80"/>
      <c r="C28" s="81"/>
      <c r="D28" s="81"/>
      <c r="E28" s="81"/>
      <c r="F28" s="82"/>
      <c r="G28" s="88"/>
      <c r="H28" s="89"/>
      <c r="I28" s="89"/>
      <c r="J28" s="90"/>
      <c r="K28" s="86" t="str">
        <f t="shared" si="0"/>
        <v/>
      </c>
      <c r="L28" s="87" t="str">
        <f t="shared" si="1"/>
        <v/>
      </c>
      <c r="N28" s="94" t="str">
        <f t="shared" si="2"/>
        <v/>
      </c>
      <c r="O28" s="94" t="str">
        <f t="shared" si="3"/>
        <v/>
      </c>
      <c r="P28" s="94" t="str">
        <f t="shared" si="4"/>
        <v/>
      </c>
      <c r="Q28" s="94" t="str">
        <f t="shared" si="5"/>
        <v/>
      </c>
      <c r="R28" s="94">
        <f t="shared" si="6"/>
        <v>1</v>
      </c>
      <c r="S28" s="94">
        <f t="shared" si="7"/>
        <v>1</v>
      </c>
      <c r="T28" s="94">
        <f t="shared" si="7"/>
        <v>1</v>
      </c>
      <c r="U28" s="94">
        <f t="shared" si="7"/>
        <v>1</v>
      </c>
      <c r="V28" s="94" t="str">
        <f t="shared" si="10"/>
        <v/>
      </c>
      <c r="W28" s="94" t="str">
        <f t="shared" si="8"/>
        <v/>
      </c>
      <c r="X28" s="94" t="str">
        <f t="shared" si="11"/>
        <v/>
      </c>
      <c r="Y28" s="94">
        <f t="shared" si="9"/>
        <v>1</v>
      </c>
    </row>
    <row r="29" spans="2:25" x14ac:dyDescent="0.25">
      <c r="B29" s="80"/>
      <c r="C29" s="81"/>
      <c r="D29" s="81"/>
      <c r="E29" s="81"/>
      <c r="F29" s="82"/>
      <c r="G29" s="88"/>
      <c r="H29" s="89"/>
      <c r="I29" s="89"/>
      <c r="J29" s="90"/>
      <c r="K29" s="86" t="str">
        <f t="shared" si="0"/>
        <v/>
      </c>
      <c r="L29" s="87" t="str">
        <f t="shared" si="1"/>
        <v/>
      </c>
      <c r="N29" s="94" t="str">
        <f t="shared" si="2"/>
        <v/>
      </c>
      <c r="O29" s="94" t="str">
        <f t="shared" si="3"/>
        <v/>
      </c>
      <c r="P29" s="94" t="str">
        <f t="shared" si="4"/>
        <v/>
      </c>
      <c r="Q29" s="94" t="str">
        <f t="shared" si="5"/>
        <v/>
      </c>
      <c r="R29" s="94">
        <f t="shared" si="6"/>
        <v>1</v>
      </c>
      <c r="S29" s="94">
        <f t="shared" si="7"/>
        <v>1</v>
      </c>
      <c r="T29" s="94">
        <f t="shared" si="7"/>
        <v>1</v>
      </c>
      <c r="U29" s="94">
        <f t="shared" si="7"/>
        <v>1</v>
      </c>
      <c r="V29" s="94" t="str">
        <f t="shared" si="10"/>
        <v/>
      </c>
      <c r="W29" s="94" t="str">
        <f t="shared" si="8"/>
        <v/>
      </c>
      <c r="X29" s="94" t="str">
        <f t="shared" si="11"/>
        <v/>
      </c>
      <c r="Y29" s="94">
        <f t="shared" si="9"/>
        <v>1</v>
      </c>
    </row>
    <row r="30" spans="2:25" x14ac:dyDescent="0.25">
      <c r="B30" s="80"/>
      <c r="C30" s="81"/>
      <c r="D30" s="81"/>
      <c r="E30" s="81"/>
      <c r="F30" s="82"/>
      <c r="G30" s="88"/>
      <c r="H30" s="89"/>
      <c r="I30" s="89"/>
      <c r="J30" s="90"/>
      <c r="K30" s="86" t="str">
        <f t="shared" si="0"/>
        <v/>
      </c>
      <c r="L30" s="87" t="str">
        <f t="shared" si="1"/>
        <v/>
      </c>
      <c r="N30" s="94" t="str">
        <f t="shared" si="2"/>
        <v/>
      </c>
      <c r="O30" s="94" t="str">
        <f t="shared" si="3"/>
        <v/>
      </c>
      <c r="P30" s="94" t="str">
        <f t="shared" si="4"/>
        <v/>
      </c>
      <c r="Q30" s="94" t="str">
        <f t="shared" si="5"/>
        <v/>
      </c>
      <c r="R30" s="94">
        <f t="shared" si="6"/>
        <v>1</v>
      </c>
      <c r="S30" s="94">
        <f t="shared" si="7"/>
        <v>1</v>
      </c>
      <c r="T30" s="94">
        <f t="shared" si="7"/>
        <v>1</v>
      </c>
      <c r="U30" s="94">
        <f t="shared" si="7"/>
        <v>1</v>
      </c>
      <c r="V30" s="94" t="str">
        <f t="shared" si="10"/>
        <v/>
      </c>
      <c r="W30" s="94" t="str">
        <f t="shared" si="8"/>
        <v/>
      </c>
      <c r="X30" s="94" t="str">
        <f t="shared" si="11"/>
        <v/>
      </c>
      <c r="Y30" s="94">
        <f t="shared" si="9"/>
        <v>1</v>
      </c>
    </row>
    <row r="31" spans="2:25" x14ac:dyDescent="0.25">
      <c r="B31" s="80"/>
      <c r="C31" s="81"/>
      <c r="D31" s="81"/>
      <c r="E31" s="81"/>
      <c r="F31" s="82"/>
      <c r="G31" s="88"/>
      <c r="H31" s="89"/>
      <c r="I31" s="89"/>
      <c r="J31" s="90"/>
      <c r="K31" s="86" t="str">
        <f t="shared" si="0"/>
        <v/>
      </c>
      <c r="L31" s="87" t="str">
        <f t="shared" si="1"/>
        <v/>
      </c>
      <c r="N31" s="94" t="str">
        <f t="shared" si="2"/>
        <v/>
      </c>
      <c r="O31" s="94" t="str">
        <f t="shared" si="3"/>
        <v/>
      </c>
      <c r="P31" s="94" t="str">
        <f t="shared" si="4"/>
        <v/>
      </c>
      <c r="Q31" s="94" t="str">
        <f t="shared" si="5"/>
        <v/>
      </c>
      <c r="R31" s="94">
        <f t="shared" si="6"/>
        <v>1</v>
      </c>
      <c r="S31" s="94">
        <f t="shared" si="7"/>
        <v>1</v>
      </c>
      <c r="T31" s="94">
        <f t="shared" si="7"/>
        <v>1</v>
      </c>
      <c r="U31" s="94">
        <f t="shared" si="7"/>
        <v>1</v>
      </c>
      <c r="V31" s="94" t="str">
        <f t="shared" si="10"/>
        <v/>
      </c>
      <c r="W31" s="94" t="str">
        <f t="shared" si="8"/>
        <v/>
      </c>
      <c r="X31" s="94" t="str">
        <f t="shared" si="11"/>
        <v/>
      </c>
      <c r="Y31" s="94">
        <f t="shared" si="9"/>
        <v>1</v>
      </c>
    </row>
    <row r="32" spans="2:25" x14ac:dyDescent="0.25">
      <c r="B32" s="80"/>
      <c r="C32" s="81"/>
      <c r="D32" s="81"/>
      <c r="E32" s="81"/>
      <c r="F32" s="82"/>
      <c r="G32" s="88"/>
      <c r="H32" s="89"/>
      <c r="I32" s="89"/>
      <c r="J32" s="90"/>
      <c r="K32" s="86" t="str">
        <f t="shared" si="0"/>
        <v/>
      </c>
      <c r="L32" s="87" t="str">
        <f t="shared" si="1"/>
        <v/>
      </c>
      <c r="N32" s="94" t="str">
        <f t="shared" si="2"/>
        <v/>
      </c>
      <c r="O32" s="94" t="str">
        <f t="shared" si="3"/>
        <v/>
      </c>
      <c r="P32" s="94" t="str">
        <f t="shared" si="4"/>
        <v/>
      </c>
      <c r="Q32" s="94" t="str">
        <f t="shared" si="5"/>
        <v/>
      </c>
      <c r="R32" s="94">
        <f t="shared" si="6"/>
        <v>1</v>
      </c>
      <c r="S32" s="94">
        <f t="shared" si="7"/>
        <v>1</v>
      </c>
      <c r="T32" s="94">
        <f t="shared" si="7"/>
        <v>1</v>
      </c>
      <c r="U32" s="94">
        <f t="shared" si="7"/>
        <v>1</v>
      </c>
      <c r="V32" s="94" t="str">
        <f t="shared" si="10"/>
        <v/>
      </c>
      <c r="W32" s="94" t="str">
        <f t="shared" si="8"/>
        <v/>
      </c>
      <c r="X32" s="94" t="str">
        <f t="shared" si="11"/>
        <v/>
      </c>
      <c r="Y32" s="94">
        <f t="shared" si="9"/>
        <v>1</v>
      </c>
    </row>
    <row r="33" spans="2:25" x14ac:dyDescent="0.25">
      <c r="B33" s="80"/>
      <c r="C33" s="81"/>
      <c r="D33" s="81"/>
      <c r="E33" s="81"/>
      <c r="F33" s="82"/>
      <c r="G33" s="88"/>
      <c r="H33" s="89"/>
      <c r="I33" s="89"/>
      <c r="J33" s="90"/>
      <c r="K33" s="86" t="str">
        <f t="shared" si="0"/>
        <v/>
      </c>
      <c r="L33" s="87" t="str">
        <f t="shared" si="1"/>
        <v/>
      </c>
      <c r="N33" s="94" t="str">
        <f t="shared" si="2"/>
        <v/>
      </c>
      <c r="O33" s="94" t="str">
        <f t="shared" si="3"/>
        <v/>
      </c>
      <c r="P33" s="94" t="str">
        <f t="shared" si="4"/>
        <v/>
      </c>
      <c r="Q33" s="94" t="str">
        <f t="shared" si="5"/>
        <v/>
      </c>
      <c r="R33" s="94">
        <f t="shared" si="6"/>
        <v>1</v>
      </c>
      <c r="S33" s="94">
        <f t="shared" si="7"/>
        <v>1</v>
      </c>
      <c r="T33" s="94">
        <f t="shared" si="7"/>
        <v>1</v>
      </c>
      <c r="U33" s="94">
        <f t="shared" si="7"/>
        <v>1</v>
      </c>
      <c r="V33" s="94" t="str">
        <f t="shared" si="10"/>
        <v/>
      </c>
      <c r="W33" s="94" t="str">
        <f t="shared" si="8"/>
        <v/>
      </c>
      <c r="X33" s="94" t="str">
        <f t="shared" si="11"/>
        <v/>
      </c>
      <c r="Y33" s="94">
        <f t="shared" si="9"/>
        <v>1</v>
      </c>
    </row>
    <row r="34" spans="2:25" x14ac:dyDescent="0.25">
      <c r="B34" s="80"/>
      <c r="C34" s="81"/>
      <c r="D34" s="81"/>
      <c r="E34" s="81"/>
      <c r="F34" s="82"/>
      <c r="G34" s="88"/>
      <c r="H34" s="89"/>
      <c r="I34" s="89"/>
      <c r="J34" s="90"/>
      <c r="K34" s="86" t="str">
        <f t="shared" si="0"/>
        <v/>
      </c>
      <c r="L34" s="87" t="str">
        <f t="shared" si="1"/>
        <v/>
      </c>
      <c r="N34" s="94" t="str">
        <f t="shared" si="2"/>
        <v/>
      </c>
      <c r="O34" s="94" t="str">
        <f t="shared" si="3"/>
        <v/>
      </c>
      <c r="P34" s="94" t="str">
        <f t="shared" si="4"/>
        <v/>
      </c>
      <c r="Q34" s="94" t="str">
        <f t="shared" si="5"/>
        <v/>
      </c>
      <c r="R34" s="94">
        <f t="shared" si="6"/>
        <v>1</v>
      </c>
      <c r="S34" s="94">
        <f>IF(O34&lt;&gt;"",O34/100,1)</f>
        <v>1</v>
      </c>
      <c r="T34" s="94">
        <f>IF(P34&lt;&gt;"",P34/100,1)</f>
        <v>1</v>
      </c>
      <c r="U34" s="94">
        <f>IF(Q34&lt;&gt;"",Q34/100,1)</f>
        <v>1</v>
      </c>
      <c r="V34" s="94" t="str">
        <f t="shared" si="10"/>
        <v/>
      </c>
      <c r="W34" s="94" t="str">
        <f t="shared" si="8"/>
        <v/>
      </c>
      <c r="X34" s="94" t="str">
        <f t="shared" si="11"/>
        <v/>
      </c>
      <c r="Y34" s="94">
        <f t="shared" si="9"/>
        <v>1</v>
      </c>
    </row>
    <row r="35" spans="2:25" x14ac:dyDescent="0.25">
      <c r="B35" s="80"/>
      <c r="C35" s="81"/>
      <c r="D35" s="81"/>
      <c r="E35" s="81"/>
      <c r="F35" s="82"/>
      <c r="G35" s="88"/>
      <c r="H35" s="89"/>
      <c r="I35" s="89"/>
      <c r="J35" s="90"/>
      <c r="K35" s="86" t="str">
        <f t="shared" si="0"/>
        <v/>
      </c>
      <c r="L35" s="87" t="str">
        <f t="shared" si="1"/>
        <v/>
      </c>
      <c r="N35" s="94" t="str">
        <f t="shared" si="2"/>
        <v/>
      </c>
      <c r="O35" s="94" t="str">
        <f t="shared" si="3"/>
        <v/>
      </c>
      <c r="P35" s="94" t="str">
        <f t="shared" si="4"/>
        <v/>
      </c>
      <c r="Q35" s="94" t="str">
        <f t="shared" si="5"/>
        <v/>
      </c>
      <c r="R35" s="94">
        <f t="shared" ref="R35:U60" si="12">IF(N35&lt;&gt;"",N35/100,1)</f>
        <v>1</v>
      </c>
      <c r="S35" s="94">
        <f t="shared" si="12"/>
        <v>1</v>
      </c>
      <c r="T35" s="94">
        <f t="shared" si="12"/>
        <v>1</v>
      </c>
      <c r="U35" s="94">
        <f t="shared" si="12"/>
        <v>1</v>
      </c>
      <c r="V35" s="94" t="str">
        <f t="shared" si="10"/>
        <v/>
      </c>
      <c r="W35" s="94" t="str">
        <f t="shared" si="8"/>
        <v/>
      </c>
      <c r="X35" s="94" t="str">
        <f t="shared" si="11"/>
        <v/>
      </c>
      <c r="Y35" s="94">
        <f t="shared" si="9"/>
        <v>1</v>
      </c>
    </row>
    <row r="36" spans="2:25" x14ac:dyDescent="0.25">
      <c r="B36" s="80"/>
      <c r="C36" s="81"/>
      <c r="D36" s="81"/>
      <c r="E36" s="81"/>
      <c r="F36" s="82"/>
      <c r="G36" s="88"/>
      <c r="H36" s="89"/>
      <c r="I36" s="89"/>
      <c r="J36" s="90"/>
      <c r="K36" s="86" t="str">
        <f t="shared" si="0"/>
        <v/>
      </c>
      <c r="L36" s="87" t="str">
        <f t="shared" si="1"/>
        <v/>
      </c>
      <c r="N36" s="94" t="str">
        <f t="shared" si="2"/>
        <v/>
      </c>
      <c r="O36" s="94" t="str">
        <f t="shared" si="3"/>
        <v/>
      </c>
      <c r="P36" s="94" t="str">
        <f t="shared" si="4"/>
        <v/>
      </c>
      <c r="Q36" s="94" t="str">
        <f t="shared" si="5"/>
        <v/>
      </c>
      <c r="R36" s="94">
        <f t="shared" si="12"/>
        <v>1</v>
      </c>
      <c r="S36" s="94">
        <f t="shared" si="12"/>
        <v>1</v>
      </c>
      <c r="T36" s="94">
        <f t="shared" si="12"/>
        <v>1</v>
      </c>
      <c r="U36" s="94">
        <f t="shared" si="12"/>
        <v>1</v>
      </c>
      <c r="V36" s="94" t="str">
        <f t="shared" si="10"/>
        <v/>
      </c>
      <c r="W36" s="94" t="str">
        <f t="shared" si="8"/>
        <v/>
      </c>
      <c r="X36" s="94" t="str">
        <f t="shared" si="11"/>
        <v/>
      </c>
      <c r="Y36" s="94">
        <f t="shared" si="9"/>
        <v>1</v>
      </c>
    </row>
    <row r="37" spans="2:25" x14ac:dyDescent="0.25">
      <c r="B37" s="80"/>
      <c r="C37" s="81"/>
      <c r="D37" s="81"/>
      <c r="E37" s="81"/>
      <c r="F37" s="82"/>
      <c r="G37" s="88"/>
      <c r="H37" s="89"/>
      <c r="I37" s="89"/>
      <c r="J37" s="90"/>
      <c r="K37" s="86" t="str">
        <f t="shared" si="0"/>
        <v/>
      </c>
      <c r="L37" s="87" t="str">
        <f t="shared" si="1"/>
        <v/>
      </c>
      <c r="N37" s="94" t="str">
        <f t="shared" si="2"/>
        <v/>
      </c>
      <c r="O37" s="94" t="str">
        <f t="shared" si="3"/>
        <v/>
      </c>
      <c r="P37" s="94" t="str">
        <f t="shared" si="4"/>
        <v/>
      </c>
      <c r="Q37" s="94" t="str">
        <f t="shared" si="5"/>
        <v/>
      </c>
      <c r="R37" s="94">
        <f t="shared" si="12"/>
        <v>1</v>
      </c>
      <c r="S37" s="94">
        <f t="shared" si="12"/>
        <v>1</v>
      </c>
      <c r="T37" s="94">
        <f t="shared" si="12"/>
        <v>1</v>
      </c>
      <c r="U37" s="94">
        <f t="shared" si="12"/>
        <v>1</v>
      </c>
      <c r="V37" s="94" t="str">
        <f t="shared" si="10"/>
        <v/>
      </c>
      <c r="W37" s="94" t="str">
        <f t="shared" si="8"/>
        <v/>
      </c>
      <c r="X37" s="94" t="str">
        <f t="shared" si="11"/>
        <v/>
      </c>
      <c r="Y37" s="94">
        <f t="shared" si="9"/>
        <v>1</v>
      </c>
    </row>
    <row r="38" spans="2:25" x14ac:dyDescent="0.25">
      <c r="B38" s="80"/>
      <c r="C38" s="81"/>
      <c r="D38" s="81"/>
      <c r="E38" s="81"/>
      <c r="F38" s="82"/>
      <c r="G38" s="88"/>
      <c r="H38" s="89"/>
      <c r="I38" s="89"/>
      <c r="J38" s="90"/>
      <c r="K38" s="86" t="str">
        <f t="shared" si="0"/>
        <v/>
      </c>
      <c r="L38" s="87" t="str">
        <f t="shared" si="1"/>
        <v/>
      </c>
      <c r="N38" s="94" t="str">
        <f t="shared" si="2"/>
        <v/>
      </c>
      <c r="O38" s="94" t="str">
        <f t="shared" si="3"/>
        <v/>
      </c>
      <c r="P38" s="94" t="str">
        <f t="shared" si="4"/>
        <v/>
      </c>
      <c r="Q38" s="94" t="str">
        <f t="shared" si="5"/>
        <v/>
      </c>
      <c r="R38" s="94">
        <f t="shared" si="12"/>
        <v>1</v>
      </c>
      <c r="S38" s="94">
        <f t="shared" si="12"/>
        <v>1</v>
      </c>
      <c r="T38" s="94">
        <f t="shared" si="12"/>
        <v>1</v>
      </c>
      <c r="U38" s="94">
        <f t="shared" si="12"/>
        <v>1</v>
      </c>
      <c r="V38" s="94" t="str">
        <f t="shared" si="10"/>
        <v/>
      </c>
      <c r="W38" s="94" t="str">
        <f t="shared" si="8"/>
        <v/>
      </c>
      <c r="X38" s="94" t="str">
        <f t="shared" si="11"/>
        <v/>
      </c>
      <c r="Y38" s="94">
        <f t="shared" si="9"/>
        <v>1</v>
      </c>
    </row>
    <row r="39" spans="2:25" x14ac:dyDescent="0.25">
      <c r="B39" s="80"/>
      <c r="C39" s="81"/>
      <c r="D39" s="81"/>
      <c r="E39" s="81"/>
      <c r="F39" s="82"/>
      <c r="G39" s="88"/>
      <c r="H39" s="89"/>
      <c r="I39" s="89"/>
      <c r="J39" s="90"/>
      <c r="K39" s="86" t="str">
        <f t="shared" si="0"/>
        <v/>
      </c>
      <c r="L39" s="87" t="str">
        <f t="shared" si="1"/>
        <v/>
      </c>
      <c r="N39" s="94" t="str">
        <f t="shared" si="2"/>
        <v/>
      </c>
      <c r="O39" s="94" t="str">
        <f t="shared" si="3"/>
        <v/>
      </c>
      <c r="P39" s="94" t="str">
        <f t="shared" si="4"/>
        <v/>
      </c>
      <c r="Q39" s="94" t="str">
        <f t="shared" si="5"/>
        <v/>
      </c>
      <c r="R39" s="94">
        <f t="shared" si="12"/>
        <v>1</v>
      </c>
      <c r="S39" s="94">
        <f t="shared" si="12"/>
        <v>1</v>
      </c>
      <c r="T39" s="94">
        <f t="shared" si="12"/>
        <v>1</v>
      </c>
      <c r="U39" s="94">
        <f t="shared" si="12"/>
        <v>1</v>
      </c>
      <c r="V39" s="94" t="str">
        <f t="shared" si="10"/>
        <v/>
      </c>
      <c r="W39" s="94" t="str">
        <f t="shared" si="8"/>
        <v/>
      </c>
      <c r="X39" s="94" t="str">
        <f t="shared" si="11"/>
        <v/>
      </c>
      <c r="Y39" s="94">
        <f>IF(X39&lt;&gt;"",Y38+1,Y38)</f>
        <v>1</v>
      </c>
    </row>
    <row r="40" spans="2:25" x14ac:dyDescent="0.25">
      <c r="B40" s="80"/>
      <c r="C40" s="81"/>
      <c r="D40" s="81"/>
      <c r="E40" s="81"/>
      <c r="F40" s="82"/>
      <c r="G40" s="88"/>
      <c r="H40" s="89"/>
      <c r="I40" s="89"/>
      <c r="J40" s="90"/>
      <c r="K40" s="86" t="str">
        <f t="shared" si="0"/>
        <v/>
      </c>
      <c r="L40" s="87" t="str">
        <f t="shared" si="1"/>
        <v/>
      </c>
      <c r="N40" s="94" t="str">
        <f t="shared" si="2"/>
        <v/>
      </c>
      <c r="O40" s="94" t="str">
        <f t="shared" si="3"/>
        <v/>
      </c>
      <c r="P40" s="94" t="str">
        <f t="shared" si="4"/>
        <v/>
      </c>
      <c r="Q40" s="94" t="str">
        <f t="shared" si="5"/>
        <v/>
      </c>
      <c r="R40" s="94">
        <f t="shared" si="12"/>
        <v>1</v>
      </c>
      <c r="S40" s="94">
        <f t="shared" si="12"/>
        <v>1</v>
      </c>
      <c r="T40" s="94">
        <f t="shared" si="12"/>
        <v>1</v>
      </c>
      <c r="U40" s="94">
        <f t="shared" si="12"/>
        <v>1</v>
      </c>
      <c r="V40" s="94" t="str">
        <f t="shared" si="10"/>
        <v/>
      </c>
      <c r="W40" s="94" t="str">
        <f t="shared" si="8"/>
        <v/>
      </c>
      <c r="X40" s="94" t="str">
        <f t="shared" si="11"/>
        <v/>
      </c>
      <c r="Y40" s="94">
        <f t="shared" si="9"/>
        <v>1</v>
      </c>
    </row>
    <row r="41" spans="2:25" x14ac:dyDescent="0.25">
      <c r="B41" s="80"/>
      <c r="C41" s="81"/>
      <c r="D41" s="81"/>
      <c r="E41" s="81"/>
      <c r="F41" s="82"/>
      <c r="G41" s="88"/>
      <c r="H41" s="89"/>
      <c r="I41" s="89"/>
      <c r="J41" s="90"/>
      <c r="K41" s="86" t="str">
        <f t="shared" si="0"/>
        <v/>
      </c>
      <c r="L41" s="87" t="str">
        <f t="shared" si="1"/>
        <v/>
      </c>
      <c r="N41" s="94" t="str">
        <f t="shared" si="2"/>
        <v/>
      </c>
      <c r="O41" s="94" t="str">
        <f t="shared" si="3"/>
        <v/>
      </c>
      <c r="P41" s="94" t="str">
        <f t="shared" si="4"/>
        <v/>
      </c>
      <c r="Q41" s="94" t="str">
        <f t="shared" si="5"/>
        <v/>
      </c>
      <c r="R41" s="94">
        <f t="shared" si="12"/>
        <v>1</v>
      </c>
      <c r="S41" s="94">
        <f t="shared" si="12"/>
        <v>1</v>
      </c>
      <c r="T41" s="94">
        <f t="shared" si="12"/>
        <v>1</v>
      </c>
      <c r="U41" s="94">
        <f t="shared" si="12"/>
        <v>1</v>
      </c>
      <c r="V41" s="94" t="str">
        <f t="shared" si="10"/>
        <v/>
      </c>
      <c r="W41" s="94" t="str">
        <f t="shared" si="8"/>
        <v/>
      </c>
      <c r="X41" s="94" t="str">
        <f t="shared" si="11"/>
        <v/>
      </c>
      <c r="Y41" s="94">
        <f>IF(X41&lt;&gt;"",Y40+1,Y40)</f>
        <v>1</v>
      </c>
    </row>
    <row r="42" spans="2:25" x14ac:dyDescent="0.25">
      <c r="B42" s="80"/>
      <c r="C42" s="81"/>
      <c r="D42" s="81"/>
      <c r="E42" s="81"/>
      <c r="F42" s="82"/>
      <c r="G42" s="88"/>
      <c r="H42" s="89"/>
      <c r="I42" s="89"/>
      <c r="J42" s="90"/>
      <c r="K42" s="86" t="str">
        <f t="shared" si="0"/>
        <v/>
      </c>
      <c r="L42" s="87" t="str">
        <f t="shared" si="1"/>
        <v/>
      </c>
      <c r="N42" s="94" t="str">
        <f t="shared" si="2"/>
        <v/>
      </c>
      <c r="O42" s="94" t="str">
        <f t="shared" si="3"/>
        <v/>
      </c>
      <c r="P42" s="94" t="str">
        <f t="shared" si="4"/>
        <v/>
      </c>
      <c r="Q42" s="94" t="str">
        <f t="shared" si="5"/>
        <v/>
      </c>
      <c r="R42" s="94">
        <f t="shared" si="12"/>
        <v>1</v>
      </c>
      <c r="S42" s="94">
        <f t="shared" si="12"/>
        <v>1</v>
      </c>
      <c r="T42" s="94">
        <f t="shared" si="12"/>
        <v>1</v>
      </c>
      <c r="U42" s="94">
        <f t="shared" si="12"/>
        <v>1</v>
      </c>
      <c r="V42" s="94" t="str">
        <f t="shared" si="10"/>
        <v/>
      </c>
      <c r="W42" s="94" t="str">
        <f t="shared" si="8"/>
        <v/>
      </c>
      <c r="X42" s="94" t="str">
        <f t="shared" si="11"/>
        <v/>
      </c>
      <c r="Y42" s="94">
        <f t="shared" si="9"/>
        <v>1</v>
      </c>
    </row>
    <row r="43" spans="2:25" x14ac:dyDescent="0.25">
      <c r="B43" s="80"/>
      <c r="C43" s="81"/>
      <c r="D43" s="81"/>
      <c r="E43" s="81"/>
      <c r="F43" s="82"/>
      <c r="G43" s="88"/>
      <c r="H43" s="89"/>
      <c r="I43" s="89"/>
      <c r="J43" s="90"/>
      <c r="K43" s="86" t="str">
        <f t="shared" si="0"/>
        <v/>
      </c>
      <c r="L43" s="87" t="str">
        <f t="shared" si="1"/>
        <v/>
      </c>
      <c r="N43" s="94" t="str">
        <f t="shared" si="2"/>
        <v/>
      </c>
      <c r="O43" s="94" t="str">
        <f t="shared" si="3"/>
        <v/>
      </c>
      <c r="P43" s="94" t="str">
        <f t="shared" si="4"/>
        <v/>
      </c>
      <c r="Q43" s="94" t="str">
        <f t="shared" si="5"/>
        <v/>
      </c>
      <c r="R43" s="94">
        <f t="shared" si="12"/>
        <v>1</v>
      </c>
      <c r="S43" s="94">
        <f t="shared" si="12"/>
        <v>1</v>
      </c>
      <c r="T43" s="94">
        <f t="shared" si="12"/>
        <v>1</v>
      </c>
      <c r="U43" s="94">
        <f t="shared" si="12"/>
        <v>1</v>
      </c>
      <c r="V43" s="94" t="str">
        <f t="shared" si="10"/>
        <v/>
      </c>
      <c r="W43" s="94" t="str">
        <f t="shared" si="8"/>
        <v/>
      </c>
      <c r="X43" s="94" t="str">
        <f t="shared" si="11"/>
        <v/>
      </c>
      <c r="Y43" s="94">
        <f t="shared" si="9"/>
        <v>1</v>
      </c>
    </row>
    <row r="44" spans="2:25" x14ac:dyDescent="0.25">
      <c r="B44" s="80"/>
      <c r="C44" s="81"/>
      <c r="D44" s="81"/>
      <c r="E44" s="81"/>
      <c r="F44" s="82"/>
      <c r="G44" s="88"/>
      <c r="H44" s="89"/>
      <c r="I44" s="89"/>
      <c r="J44" s="90"/>
      <c r="K44" s="86" t="str">
        <f t="shared" si="0"/>
        <v/>
      </c>
      <c r="L44" s="87" t="str">
        <f t="shared" si="1"/>
        <v/>
      </c>
      <c r="N44" s="94" t="str">
        <f t="shared" si="2"/>
        <v/>
      </c>
      <c r="O44" s="94" t="str">
        <f t="shared" si="3"/>
        <v/>
      </c>
      <c r="P44" s="94" t="str">
        <f t="shared" si="4"/>
        <v/>
      </c>
      <c r="Q44" s="94" t="str">
        <f t="shared" si="5"/>
        <v/>
      </c>
      <c r="R44" s="94">
        <f t="shared" si="12"/>
        <v>1</v>
      </c>
      <c r="S44" s="94">
        <f t="shared" si="12"/>
        <v>1</v>
      </c>
      <c r="T44" s="94">
        <f t="shared" si="12"/>
        <v>1</v>
      </c>
      <c r="U44" s="94">
        <f t="shared" si="12"/>
        <v>1</v>
      </c>
      <c r="V44" s="94" t="str">
        <f t="shared" si="10"/>
        <v/>
      </c>
      <c r="W44" s="94" t="str">
        <f t="shared" si="8"/>
        <v/>
      </c>
      <c r="X44" s="94" t="str">
        <f t="shared" si="11"/>
        <v/>
      </c>
      <c r="Y44" s="94">
        <f t="shared" si="9"/>
        <v>1</v>
      </c>
    </row>
    <row r="45" spans="2:25" x14ac:dyDescent="0.25">
      <c r="B45" s="80"/>
      <c r="C45" s="81"/>
      <c r="D45" s="81"/>
      <c r="E45" s="81"/>
      <c r="F45" s="82"/>
      <c r="G45" s="88"/>
      <c r="H45" s="89"/>
      <c r="I45" s="89"/>
      <c r="J45" s="90"/>
      <c r="K45" s="86" t="str">
        <f t="shared" si="0"/>
        <v/>
      </c>
      <c r="L45" s="87" t="str">
        <f t="shared" si="1"/>
        <v/>
      </c>
      <c r="N45" s="94" t="str">
        <f t="shared" si="2"/>
        <v/>
      </c>
      <c r="O45" s="94" t="str">
        <f t="shared" si="3"/>
        <v/>
      </c>
      <c r="P45" s="94" t="str">
        <f t="shared" si="4"/>
        <v/>
      </c>
      <c r="Q45" s="94" t="str">
        <f t="shared" si="5"/>
        <v/>
      </c>
      <c r="R45" s="94">
        <f t="shared" si="12"/>
        <v>1</v>
      </c>
      <c r="S45" s="94">
        <f t="shared" si="12"/>
        <v>1</v>
      </c>
      <c r="T45" s="94">
        <f t="shared" si="12"/>
        <v>1</v>
      </c>
      <c r="U45" s="94">
        <f t="shared" si="12"/>
        <v>1</v>
      </c>
      <c r="V45" s="94" t="str">
        <f t="shared" si="10"/>
        <v/>
      </c>
      <c r="W45" s="94" t="str">
        <f t="shared" si="8"/>
        <v/>
      </c>
      <c r="X45" s="94" t="str">
        <f t="shared" si="11"/>
        <v/>
      </c>
      <c r="Y45" s="94">
        <f t="shared" si="9"/>
        <v>1</v>
      </c>
    </row>
    <row r="46" spans="2:25" x14ac:dyDescent="0.25">
      <c r="B46" s="80"/>
      <c r="C46" s="81"/>
      <c r="D46" s="81"/>
      <c r="E46" s="81"/>
      <c r="F46" s="82"/>
      <c r="G46" s="88"/>
      <c r="H46" s="89"/>
      <c r="I46" s="89"/>
      <c r="J46" s="90"/>
      <c r="K46" s="86" t="str">
        <f t="shared" si="0"/>
        <v/>
      </c>
      <c r="L46" s="87" t="str">
        <f t="shared" si="1"/>
        <v/>
      </c>
      <c r="N46" s="94" t="str">
        <f t="shared" si="2"/>
        <v/>
      </c>
      <c r="O46" s="94" t="str">
        <f t="shared" si="3"/>
        <v/>
      </c>
      <c r="P46" s="94" t="str">
        <f t="shared" si="4"/>
        <v/>
      </c>
      <c r="Q46" s="94" t="str">
        <f t="shared" si="5"/>
        <v/>
      </c>
      <c r="R46" s="94">
        <f t="shared" si="12"/>
        <v>1</v>
      </c>
      <c r="S46" s="94">
        <f t="shared" si="12"/>
        <v>1</v>
      </c>
      <c r="T46" s="94">
        <f t="shared" si="12"/>
        <v>1</v>
      </c>
      <c r="U46" s="94">
        <f t="shared" si="12"/>
        <v>1</v>
      </c>
      <c r="V46" s="94" t="str">
        <f t="shared" si="10"/>
        <v/>
      </c>
      <c r="W46" s="94" t="str">
        <f t="shared" si="8"/>
        <v/>
      </c>
      <c r="X46" s="94" t="str">
        <f t="shared" si="11"/>
        <v/>
      </c>
      <c r="Y46" s="94">
        <f t="shared" si="9"/>
        <v>1</v>
      </c>
    </row>
    <row r="47" spans="2:25" x14ac:dyDescent="0.25">
      <c r="B47" s="80"/>
      <c r="C47" s="81"/>
      <c r="D47" s="81"/>
      <c r="E47" s="81"/>
      <c r="F47" s="82"/>
      <c r="G47" s="88"/>
      <c r="H47" s="89"/>
      <c r="I47" s="89"/>
      <c r="J47" s="90"/>
      <c r="K47" s="86" t="str">
        <f t="shared" si="0"/>
        <v/>
      </c>
      <c r="L47" s="87" t="str">
        <f t="shared" si="1"/>
        <v/>
      </c>
      <c r="N47" s="94" t="str">
        <f t="shared" si="2"/>
        <v/>
      </c>
      <c r="O47" s="94" t="str">
        <f t="shared" si="3"/>
        <v/>
      </c>
      <c r="P47" s="94" t="str">
        <f t="shared" si="4"/>
        <v/>
      </c>
      <c r="Q47" s="94" t="str">
        <f t="shared" si="5"/>
        <v/>
      </c>
      <c r="R47" s="94">
        <f t="shared" si="12"/>
        <v>1</v>
      </c>
      <c r="S47" s="94">
        <f t="shared" si="12"/>
        <v>1</v>
      </c>
      <c r="T47" s="94">
        <f t="shared" si="12"/>
        <v>1</v>
      </c>
      <c r="U47" s="94">
        <f t="shared" si="12"/>
        <v>1</v>
      </c>
      <c r="V47" s="94" t="str">
        <f t="shared" si="10"/>
        <v/>
      </c>
      <c r="W47" s="94" t="str">
        <f t="shared" si="8"/>
        <v/>
      </c>
      <c r="X47" s="94" t="str">
        <f t="shared" si="11"/>
        <v/>
      </c>
      <c r="Y47" s="94">
        <f t="shared" si="9"/>
        <v>1</v>
      </c>
    </row>
    <row r="48" spans="2:25" x14ac:dyDescent="0.25">
      <c r="B48" s="80"/>
      <c r="C48" s="81"/>
      <c r="D48" s="81"/>
      <c r="E48" s="81"/>
      <c r="F48" s="82"/>
      <c r="G48" s="88"/>
      <c r="H48" s="89"/>
      <c r="I48" s="89"/>
      <c r="J48" s="90"/>
      <c r="K48" s="86" t="str">
        <f t="shared" si="0"/>
        <v/>
      </c>
      <c r="L48" s="87" t="str">
        <f t="shared" si="1"/>
        <v/>
      </c>
      <c r="N48" s="94" t="str">
        <f t="shared" si="2"/>
        <v/>
      </c>
      <c r="O48" s="94" t="str">
        <f t="shared" si="3"/>
        <v/>
      </c>
      <c r="P48" s="94" t="str">
        <f t="shared" si="4"/>
        <v/>
      </c>
      <c r="Q48" s="94" t="str">
        <f t="shared" si="5"/>
        <v/>
      </c>
      <c r="R48" s="94">
        <f t="shared" si="12"/>
        <v>1</v>
      </c>
      <c r="S48" s="94">
        <f t="shared" si="12"/>
        <v>1</v>
      </c>
      <c r="T48" s="94">
        <f t="shared" si="12"/>
        <v>1</v>
      </c>
      <c r="U48" s="94">
        <f t="shared" si="12"/>
        <v>1</v>
      </c>
      <c r="V48" s="94" t="str">
        <f t="shared" si="10"/>
        <v/>
      </c>
      <c r="W48" s="94" t="str">
        <f t="shared" si="8"/>
        <v/>
      </c>
      <c r="X48" s="94" t="str">
        <f t="shared" si="11"/>
        <v/>
      </c>
      <c r="Y48" s="94">
        <f t="shared" si="9"/>
        <v>1</v>
      </c>
    </row>
    <row r="49" spans="2:25" x14ac:dyDescent="0.25">
      <c r="B49" s="80"/>
      <c r="C49" s="81"/>
      <c r="D49" s="81"/>
      <c r="E49" s="81"/>
      <c r="F49" s="82"/>
      <c r="G49" s="88"/>
      <c r="H49" s="89"/>
      <c r="I49" s="89"/>
      <c r="J49" s="90"/>
      <c r="K49" s="86" t="str">
        <f t="shared" si="0"/>
        <v/>
      </c>
      <c r="L49" s="87" t="str">
        <f t="shared" si="1"/>
        <v/>
      </c>
      <c r="N49" s="94" t="str">
        <f t="shared" si="2"/>
        <v/>
      </c>
      <c r="O49" s="94" t="str">
        <f t="shared" si="3"/>
        <v/>
      </c>
      <c r="P49" s="94" t="str">
        <f t="shared" si="4"/>
        <v/>
      </c>
      <c r="Q49" s="94" t="str">
        <f t="shared" si="5"/>
        <v/>
      </c>
      <c r="R49" s="94">
        <f t="shared" si="12"/>
        <v>1</v>
      </c>
      <c r="S49" s="94">
        <f t="shared" si="12"/>
        <v>1</v>
      </c>
      <c r="T49" s="94">
        <f t="shared" si="12"/>
        <v>1</v>
      </c>
      <c r="U49" s="94">
        <f t="shared" si="12"/>
        <v>1</v>
      </c>
      <c r="V49" s="94" t="str">
        <f t="shared" si="10"/>
        <v/>
      </c>
      <c r="W49" s="94" t="str">
        <f t="shared" si="8"/>
        <v/>
      </c>
      <c r="X49" s="94" t="str">
        <f t="shared" si="11"/>
        <v/>
      </c>
      <c r="Y49" s="94">
        <f t="shared" si="9"/>
        <v>1</v>
      </c>
    </row>
    <row r="50" spans="2:25" x14ac:dyDescent="0.25">
      <c r="B50" s="80"/>
      <c r="C50" s="81"/>
      <c r="D50" s="81"/>
      <c r="E50" s="81"/>
      <c r="F50" s="82"/>
      <c r="G50" s="88"/>
      <c r="H50" s="89"/>
      <c r="I50" s="89"/>
      <c r="J50" s="90"/>
      <c r="K50" s="86" t="str">
        <f t="shared" si="0"/>
        <v/>
      </c>
      <c r="L50" s="87" t="str">
        <f t="shared" si="1"/>
        <v/>
      </c>
      <c r="N50" s="94" t="str">
        <f t="shared" si="2"/>
        <v/>
      </c>
      <c r="O50" s="94" t="str">
        <f t="shared" si="3"/>
        <v/>
      </c>
      <c r="P50" s="94" t="str">
        <f t="shared" si="4"/>
        <v/>
      </c>
      <c r="Q50" s="94" t="str">
        <f t="shared" si="5"/>
        <v/>
      </c>
      <c r="R50" s="94">
        <f t="shared" si="12"/>
        <v>1</v>
      </c>
      <c r="S50" s="94">
        <f t="shared" si="12"/>
        <v>1</v>
      </c>
      <c r="T50" s="94">
        <f t="shared" si="12"/>
        <v>1</v>
      </c>
      <c r="U50" s="94">
        <f t="shared" si="12"/>
        <v>1</v>
      </c>
      <c r="V50" s="94" t="str">
        <f t="shared" si="10"/>
        <v/>
      </c>
      <c r="W50" s="94" t="str">
        <f t="shared" si="8"/>
        <v/>
      </c>
      <c r="X50" s="94" t="str">
        <f t="shared" si="11"/>
        <v/>
      </c>
      <c r="Y50" s="94">
        <f t="shared" si="9"/>
        <v>1</v>
      </c>
    </row>
    <row r="51" spans="2:25" x14ac:dyDescent="0.25">
      <c r="B51" s="80"/>
      <c r="C51" s="81"/>
      <c r="D51" s="81"/>
      <c r="E51" s="81"/>
      <c r="F51" s="82"/>
      <c r="G51" s="88"/>
      <c r="H51" s="89"/>
      <c r="I51" s="89"/>
      <c r="J51" s="90"/>
      <c r="K51" s="86" t="str">
        <f t="shared" si="0"/>
        <v/>
      </c>
      <c r="L51" s="87" t="str">
        <f t="shared" si="1"/>
        <v/>
      </c>
      <c r="N51" s="94" t="str">
        <f t="shared" si="2"/>
        <v/>
      </c>
      <c r="O51" s="94" t="str">
        <f t="shared" si="3"/>
        <v/>
      </c>
      <c r="P51" s="94" t="str">
        <f t="shared" si="4"/>
        <v/>
      </c>
      <c r="Q51" s="94" t="str">
        <f t="shared" si="5"/>
        <v/>
      </c>
      <c r="R51" s="94">
        <f t="shared" si="12"/>
        <v>1</v>
      </c>
      <c r="S51" s="94">
        <f t="shared" si="12"/>
        <v>1</v>
      </c>
      <c r="T51" s="94">
        <f t="shared" si="12"/>
        <v>1</v>
      </c>
      <c r="U51" s="94">
        <f t="shared" si="12"/>
        <v>1</v>
      </c>
      <c r="V51" s="94" t="str">
        <f t="shared" si="10"/>
        <v/>
      </c>
      <c r="W51" s="94" t="str">
        <f t="shared" si="8"/>
        <v/>
      </c>
      <c r="X51" s="94" t="str">
        <f t="shared" si="11"/>
        <v/>
      </c>
      <c r="Y51" s="94">
        <f t="shared" si="9"/>
        <v>1</v>
      </c>
    </row>
    <row r="52" spans="2:25" x14ac:dyDescent="0.25">
      <c r="B52" s="80"/>
      <c r="C52" s="81"/>
      <c r="D52" s="81"/>
      <c r="E52" s="81"/>
      <c r="F52" s="82"/>
      <c r="G52" s="88"/>
      <c r="H52" s="89"/>
      <c r="I52" s="89"/>
      <c r="J52" s="90"/>
      <c r="K52" s="86" t="str">
        <f t="shared" si="0"/>
        <v/>
      </c>
      <c r="L52" s="87" t="str">
        <f t="shared" si="1"/>
        <v/>
      </c>
      <c r="N52" s="94" t="str">
        <f t="shared" si="2"/>
        <v/>
      </c>
      <c r="O52" s="94" t="str">
        <f t="shared" si="3"/>
        <v/>
      </c>
      <c r="P52" s="94" t="str">
        <f t="shared" si="4"/>
        <v/>
      </c>
      <c r="Q52" s="94" t="str">
        <f t="shared" si="5"/>
        <v/>
      </c>
      <c r="R52" s="94">
        <f t="shared" si="12"/>
        <v>1</v>
      </c>
      <c r="S52" s="94">
        <f t="shared" si="12"/>
        <v>1</v>
      </c>
      <c r="T52" s="94">
        <f t="shared" si="12"/>
        <v>1</v>
      </c>
      <c r="U52" s="94">
        <f t="shared" si="12"/>
        <v>1</v>
      </c>
      <c r="V52" s="94" t="str">
        <f t="shared" si="10"/>
        <v/>
      </c>
      <c r="W52" s="94" t="str">
        <f t="shared" si="8"/>
        <v/>
      </c>
      <c r="X52" s="94" t="str">
        <f t="shared" si="11"/>
        <v/>
      </c>
      <c r="Y52" s="94">
        <f t="shared" si="9"/>
        <v>1</v>
      </c>
    </row>
    <row r="53" spans="2:25" x14ac:dyDescent="0.25">
      <c r="B53" s="80"/>
      <c r="C53" s="81"/>
      <c r="D53" s="81"/>
      <c r="E53" s="81"/>
      <c r="F53" s="82"/>
      <c r="G53" s="88"/>
      <c r="H53" s="89"/>
      <c r="I53" s="89"/>
      <c r="J53" s="90"/>
      <c r="K53" s="86" t="str">
        <f t="shared" si="0"/>
        <v/>
      </c>
      <c r="L53" s="87" t="str">
        <f t="shared" si="1"/>
        <v/>
      </c>
      <c r="N53" s="94" t="str">
        <f t="shared" si="2"/>
        <v/>
      </c>
      <c r="O53" s="94" t="str">
        <f t="shared" si="3"/>
        <v/>
      </c>
      <c r="P53" s="94" t="str">
        <f t="shared" si="4"/>
        <v/>
      </c>
      <c r="Q53" s="94" t="str">
        <f t="shared" si="5"/>
        <v/>
      </c>
      <c r="R53" s="94">
        <f t="shared" si="12"/>
        <v>1</v>
      </c>
      <c r="S53" s="94">
        <f t="shared" si="12"/>
        <v>1</v>
      </c>
      <c r="T53" s="94">
        <f t="shared" si="12"/>
        <v>1</v>
      </c>
      <c r="U53" s="94">
        <f t="shared" si="12"/>
        <v>1</v>
      </c>
      <c r="V53" s="94" t="str">
        <f t="shared" si="10"/>
        <v/>
      </c>
      <c r="W53" s="94" t="str">
        <f t="shared" si="8"/>
        <v/>
      </c>
      <c r="X53" s="94" t="str">
        <f t="shared" si="11"/>
        <v/>
      </c>
      <c r="Y53" s="94">
        <f t="shared" si="9"/>
        <v>1</v>
      </c>
    </row>
    <row r="54" spans="2:25" x14ac:dyDescent="0.25">
      <c r="B54" s="80"/>
      <c r="C54" s="81"/>
      <c r="D54" s="81"/>
      <c r="E54" s="81"/>
      <c r="F54" s="82"/>
      <c r="G54" s="88"/>
      <c r="H54" s="89"/>
      <c r="I54" s="89"/>
      <c r="J54" s="90"/>
      <c r="K54" s="86" t="str">
        <f t="shared" si="0"/>
        <v/>
      </c>
      <c r="L54" s="87" t="str">
        <f t="shared" si="1"/>
        <v/>
      </c>
      <c r="N54" s="94" t="str">
        <f t="shared" si="2"/>
        <v/>
      </c>
      <c r="O54" s="94" t="str">
        <f t="shared" si="3"/>
        <v/>
      </c>
      <c r="P54" s="94" t="str">
        <f t="shared" si="4"/>
        <v/>
      </c>
      <c r="Q54" s="94" t="str">
        <f t="shared" si="5"/>
        <v/>
      </c>
      <c r="R54" s="94">
        <f t="shared" si="12"/>
        <v>1</v>
      </c>
      <c r="S54" s="94">
        <f t="shared" si="12"/>
        <v>1</v>
      </c>
      <c r="T54" s="94">
        <f t="shared" si="12"/>
        <v>1</v>
      </c>
      <c r="U54" s="94">
        <f t="shared" si="12"/>
        <v>1</v>
      </c>
      <c r="V54" s="94" t="str">
        <f t="shared" si="10"/>
        <v/>
      </c>
      <c r="W54" s="94" t="str">
        <f t="shared" si="8"/>
        <v/>
      </c>
      <c r="X54" s="94" t="str">
        <f t="shared" si="11"/>
        <v/>
      </c>
      <c r="Y54" s="94">
        <f t="shared" si="9"/>
        <v>1</v>
      </c>
    </row>
    <row r="55" spans="2:25" x14ac:dyDescent="0.25">
      <c r="B55" s="80"/>
      <c r="C55" s="81"/>
      <c r="D55" s="81"/>
      <c r="E55" s="81"/>
      <c r="F55" s="82"/>
      <c r="G55" s="88"/>
      <c r="H55" s="89"/>
      <c r="I55" s="89"/>
      <c r="J55" s="90"/>
      <c r="K55" s="86" t="str">
        <f t="shared" si="0"/>
        <v/>
      </c>
      <c r="L55" s="87" t="str">
        <f t="shared" si="1"/>
        <v/>
      </c>
      <c r="N55" s="94" t="str">
        <f t="shared" si="2"/>
        <v/>
      </c>
      <c r="O55" s="94" t="str">
        <f t="shared" si="3"/>
        <v/>
      </c>
      <c r="P55" s="94" t="str">
        <f t="shared" si="4"/>
        <v/>
      </c>
      <c r="Q55" s="94" t="str">
        <f t="shared" si="5"/>
        <v/>
      </c>
      <c r="R55" s="94">
        <f t="shared" si="12"/>
        <v>1</v>
      </c>
      <c r="S55" s="94">
        <f t="shared" si="12"/>
        <v>1</v>
      </c>
      <c r="T55" s="94">
        <f t="shared" si="12"/>
        <v>1</v>
      </c>
      <c r="U55" s="94">
        <f t="shared" si="12"/>
        <v>1</v>
      </c>
      <c r="V55" s="94" t="str">
        <f t="shared" si="10"/>
        <v/>
      </c>
      <c r="W55" s="94" t="str">
        <f t="shared" si="8"/>
        <v/>
      </c>
      <c r="X55" s="94" t="str">
        <f t="shared" si="11"/>
        <v/>
      </c>
      <c r="Y55" s="94">
        <f t="shared" si="9"/>
        <v>1</v>
      </c>
    </row>
    <row r="56" spans="2:25" x14ac:dyDescent="0.25">
      <c r="B56" s="80"/>
      <c r="C56" s="81"/>
      <c r="D56" s="81"/>
      <c r="E56" s="81"/>
      <c r="F56" s="82"/>
      <c r="G56" s="88"/>
      <c r="H56" s="89"/>
      <c r="I56" s="89"/>
      <c r="J56" s="90"/>
      <c r="K56" s="86" t="str">
        <f t="shared" si="0"/>
        <v/>
      </c>
      <c r="L56" s="87" t="str">
        <f t="shared" si="1"/>
        <v/>
      </c>
      <c r="N56" s="94" t="str">
        <f t="shared" si="2"/>
        <v/>
      </c>
      <c r="O56" s="94" t="str">
        <f t="shared" si="3"/>
        <v/>
      </c>
      <c r="P56" s="94" t="str">
        <f t="shared" si="4"/>
        <v/>
      </c>
      <c r="Q56" s="94" t="str">
        <f t="shared" si="5"/>
        <v/>
      </c>
      <c r="R56" s="94">
        <f t="shared" si="12"/>
        <v>1</v>
      </c>
      <c r="S56" s="94">
        <f t="shared" si="12"/>
        <v>1</v>
      </c>
      <c r="T56" s="94">
        <f t="shared" si="12"/>
        <v>1</v>
      </c>
      <c r="U56" s="94">
        <f t="shared" si="12"/>
        <v>1</v>
      </c>
      <c r="V56" s="94" t="str">
        <f t="shared" si="10"/>
        <v/>
      </c>
      <c r="W56" s="94" t="str">
        <f t="shared" si="8"/>
        <v/>
      </c>
      <c r="X56" s="94" t="str">
        <f t="shared" si="11"/>
        <v/>
      </c>
      <c r="Y56" s="94">
        <f t="shared" si="9"/>
        <v>1</v>
      </c>
    </row>
    <row r="57" spans="2:25" x14ac:dyDescent="0.25">
      <c r="B57" s="80"/>
      <c r="C57" s="81"/>
      <c r="D57" s="81"/>
      <c r="E57" s="81"/>
      <c r="F57" s="82"/>
      <c r="G57" s="88"/>
      <c r="H57" s="89"/>
      <c r="I57" s="89"/>
      <c r="J57" s="90"/>
      <c r="K57" s="86" t="str">
        <f t="shared" si="0"/>
        <v/>
      </c>
      <c r="L57" s="87" t="str">
        <f t="shared" si="1"/>
        <v/>
      </c>
      <c r="N57" s="94" t="str">
        <f t="shared" si="2"/>
        <v/>
      </c>
      <c r="O57" s="94" t="str">
        <f t="shared" si="3"/>
        <v/>
      </c>
      <c r="P57" s="94" t="str">
        <f t="shared" si="4"/>
        <v/>
      </c>
      <c r="Q57" s="94" t="str">
        <f t="shared" si="5"/>
        <v/>
      </c>
      <c r="R57" s="94">
        <f t="shared" si="12"/>
        <v>1</v>
      </c>
      <c r="S57" s="94">
        <f t="shared" si="12"/>
        <v>1</v>
      </c>
      <c r="T57" s="94">
        <f t="shared" si="12"/>
        <v>1</v>
      </c>
      <c r="U57" s="94">
        <f t="shared" si="12"/>
        <v>1</v>
      </c>
      <c r="V57" s="94" t="str">
        <f t="shared" si="10"/>
        <v/>
      </c>
      <c r="W57" s="94" t="str">
        <f t="shared" si="8"/>
        <v/>
      </c>
      <c r="X57" s="94" t="str">
        <f t="shared" si="11"/>
        <v/>
      </c>
      <c r="Y57" s="94">
        <f t="shared" si="9"/>
        <v>1</v>
      </c>
    </row>
    <row r="58" spans="2:25" x14ac:dyDescent="0.25">
      <c r="B58" s="80"/>
      <c r="C58" s="81"/>
      <c r="D58" s="81"/>
      <c r="E58" s="81"/>
      <c r="F58" s="82"/>
      <c r="G58" s="88"/>
      <c r="H58" s="89"/>
      <c r="I58" s="89"/>
      <c r="J58" s="90"/>
      <c r="K58" s="86" t="str">
        <f t="shared" si="0"/>
        <v/>
      </c>
      <c r="L58" s="87" t="str">
        <f t="shared" si="1"/>
        <v/>
      </c>
      <c r="N58" s="94" t="str">
        <f t="shared" si="2"/>
        <v/>
      </c>
      <c r="O58" s="94" t="str">
        <f t="shared" si="3"/>
        <v/>
      </c>
      <c r="P58" s="94" t="str">
        <f t="shared" si="4"/>
        <v/>
      </c>
      <c r="Q58" s="94" t="str">
        <f t="shared" si="5"/>
        <v/>
      </c>
      <c r="R58" s="94">
        <f t="shared" si="12"/>
        <v>1</v>
      </c>
      <c r="S58" s="94">
        <f t="shared" si="12"/>
        <v>1</v>
      </c>
      <c r="T58" s="94">
        <f t="shared" si="12"/>
        <v>1</v>
      </c>
      <c r="U58" s="94">
        <f t="shared" si="12"/>
        <v>1</v>
      </c>
      <c r="V58" s="94" t="str">
        <f t="shared" si="10"/>
        <v/>
      </c>
      <c r="W58" s="94" t="str">
        <f t="shared" si="8"/>
        <v/>
      </c>
      <c r="X58" s="94" t="str">
        <f t="shared" si="11"/>
        <v/>
      </c>
      <c r="Y58" s="94">
        <f t="shared" si="9"/>
        <v>1</v>
      </c>
    </row>
    <row r="59" spans="2:25" x14ac:dyDescent="0.25">
      <c r="B59" s="80"/>
      <c r="C59" s="81"/>
      <c r="D59" s="81"/>
      <c r="E59" s="81"/>
      <c r="F59" s="82"/>
      <c r="G59" s="88"/>
      <c r="H59" s="89"/>
      <c r="I59" s="89"/>
      <c r="J59" s="90"/>
      <c r="K59" s="86" t="str">
        <f t="shared" si="0"/>
        <v/>
      </c>
      <c r="L59" s="87" t="str">
        <f t="shared" si="1"/>
        <v/>
      </c>
      <c r="N59" s="94" t="str">
        <f t="shared" si="2"/>
        <v/>
      </c>
      <c r="O59" s="94" t="str">
        <f t="shared" si="3"/>
        <v/>
      </c>
      <c r="P59" s="94" t="str">
        <f t="shared" si="4"/>
        <v/>
      </c>
      <c r="Q59" s="94" t="str">
        <f t="shared" si="5"/>
        <v/>
      </c>
      <c r="R59" s="94">
        <f t="shared" si="12"/>
        <v>1</v>
      </c>
      <c r="S59" s="94">
        <f t="shared" si="12"/>
        <v>1</v>
      </c>
      <c r="T59" s="94">
        <f t="shared" si="12"/>
        <v>1</v>
      </c>
      <c r="U59" s="94">
        <f t="shared" si="12"/>
        <v>1</v>
      </c>
      <c r="V59" s="94" t="str">
        <f t="shared" si="10"/>
        <v/>
      </c>
      <c r="W59" s="94" t="str">
        <f t="shared" si="8"/>
        <v/>
      </c>
      <c r="X59" s="94" t="str">
        <f t="shared" si="11"/>
        <v/>
      </c>
      <c r="Y59" s="94">
        <f t="shared" si="9"/>
        <v>1</v>
      </c>
    </row>
    <row r="60" spans="2:25" x14ac:dyDescent="0.25">
      <c r="B60" s="80"/>
      <c r="C60" s="81"/>
      <c r="D60" s="81"/>
      <c r="E60" s="81"/>
      <c r="F60" s="82"/>
      <c r="G60" s="88"/>
      <c r="H60" s="89"/>
      <c r="I60" s="89"/>
      <c r="J60" s="90"/>
      <c r="K60" s="86" t="str">
        <f t="shared" si="0"/>
        <v/>
      </c>
      <c r="L60" s="87" t="str">
        <f t="shared" si="1"/>
        <v/>
      </c>
      <c r="N60" s="94" t="str">
        <f t="shared" si="2"/>
        <v/>
      </c>
      <c r="O60" s="94" t="str">
        <f t="shared" si="3"/>
        <v/>
      </c>
      <c r="P60" s="94" t="str">
        <f t="shared" si="4"/>
        <v/>
      </c>
      <c r="Q60" s="94" t="str">
        <f t="shared" si="5"/>
        <v/>
      </c>
      <c r="R60" s="94">
        <f t="shared" si="12"/>
        <v>1</v>
      </c>
      <c r="S60" s="94">
        <f t="shared" si="12"/>
        <v>1</v>
      </c>
      <c r="T60" s="94">
        <f t="shared" si="12"/>
        <v>1</v>
      </c>
      <c r="U60" s="94">
        <f t="shared" si="12"/>
        <v>1</v>
      </c>
      <c r="V60" s="94" t="str">
        <f t="shared" si="10"/>
        <v/>
      </c>
      <c r="W60" s="94" t="str">
        <f t="shared" si="8"/>
        <v/>
      </c>
      <c r="X60" s="94" t="str">
        <f t="shared" si="11"/>
        <v/>
      </c>
      <c r="Y60" s="94">
        <f t="shared" si="9"/>
        <v>1</v>
      </c>
    </row>
    <row r="139" spans="14:30" x14ac:dyDescent="0.25">
      <c r="N139" s="1"/>
      <c r="O139" s="1"/>
      <c r="P139" s="1"/>
      <c r="Q139" s="1"/>
      <c r="R139" s="1"/>
      <c r="Z139" s="3"/>
      <c r="AA139" s="3"/>
      <c r="AB139" s="3"/>
      <c r="AC139" s="3"/>
      <c r="AD139" s="3"/>
    </row>
    <row r="140" spans="14:30" x14ac:dyDescent="0.25">
      <c r="N140" s="1"/>
      <c r="O140" s="1"/>
      <c r="P140" s="1"/>
      <c r="Q140" s="1"/>
      <c r="R140" s="1"/>
      <c r="Z140" s="3"/>
      <c r="AA140" s="3"/>
      <c r="AB140" s="3"/>
      <c r="AC140" s="3"/>
      <c r="AD140" s="3"/>
    </row>
    <row r="141" spans="14:30" x14ac:dyDescent="0.25">
      <c r="N141" s="1"/>
      <c r="O141" s="1"/>
      <c r="P141" s="1"/>
      <c r="Q141" s="1"/>
      <c r="R141" s="1"/>
      <c r="Z141" s="3"/>
      <c r="AA141" s="3"/>
      <c r="AB141" s="3"/>
      <c r="AC141" s="3"/>
      <c r="AD141" s="3"/>
    </row>
    <row r="142" spans="14:30" x14ac:dyDescent="0.25">
      <c r="N142" s="1"/>
      <c r="O142" s="1"/>
      <c r="P142" s="1"/>
      <c r="Q142" s="1"/>
      <c r="R142" s="1"/>
      <c r="Z142" s="3"/>
      <c r="AA142" s="3"/>
      <c r="AB142" s="3"/>
      <c r="AC142" s="3"/>
      <c r="AD142" s="3"/>
    </row>
    <row r="143" spans="14:30" x14ac:dyDescent="0.25">
      <c r="N143" s="1"/>
      <c r="O143" s="1"/>
      <c r="P143" s="1"/>
      <c r="Q143" s="1"/>
      <c r="R143" s="1"/>
      <c r="Z143" s="3"/>
      <c r="AA143" s="3"/>
      <c r="AB143" s="3"/>
      <c r="AC143" s="3"/>
      <c r="AD143" s="3"/>
    </row>
    <row r="144" spans="14:30" x14ac:dyDescent="0.25">
      <c r="N144" s="1"/>
      <c r="O144" s="1"/>
      <c r="P144" s="1"/>
      <c r="Q144" s="1"/>
      <c r="R144" s="1"/>
      <c r="Z144" s="3"/>
      <c r="AA144" s="3"/>
      <c r="AB144" s="3"/>
      <c r="AC144" s="3"/>
      <c r="AD144" s="3"/>
    </row>
    <row r="145" spans="14:30" x14ac:dyDescent="0.25">
      <c r="N145" s="1"/>
      <c r="O145" s="1"/>
      <c r="P145" s="1"/>
      <c r="Q145" s="1"/>
      <c r="R145" s="1"/>
      <c r="Z145" s="3"/>
      <c r="AA145" s="3"/>
      <c r="AB145" s="3"/>
      <c r="AC145" s="3"/>
      <c r="AD145" s="3"/>
    </row>
    <row r="146" spans="14:30" x14ac:dyDescent="0.25">
      <c r="N146" s="1"/>
      <c r="O146" s="1"/>
      <c r="P146" s="1"/>
      <c r="Q146" s="1"/>
      <c r="R146" s="1"/>
      <c r="Z146" s="3"/>
      <c r="AA146" s="3"/>
      <c r="AB146" s="3"/>
      <c r="AC146" s="3"/>
      <c r="AD146" s="3"/>
    </row>
    <row r="147" spans="14:30" x14ac:dyDescent="0.25">
      <c r="N147" s="1"/>
      <c r="O147" s="1"/>
      <c r="P147" s="1"/>
      <c r="Q147" s="1"/>
      <c r="R147" s="1"/>
      <c r="Z147" s="3"/>
      <c r="AA147" s="3"/>
      <c r="AB147" s="3"/>
      <c r="AC147" s="3"/>
      <c r="AD147" s="3"/>
    </row>
    <row r="148" spans="14:30" x14ac:dyDescent="0.25">
      <c r="N148" s="1"/>
      <c r="O148" s="1"/>
      <c r="P148" s="1"/>
      <c r="Q148" s="1"/>
      <c r="R148" s="1"/>
      <c r="Z148" s="3"/>
      <c r="AA148" s="3"/>
      <c r="AB148" s="3"/>
      <c r="AC148" s="3"/>
      <c r="AD148" s="3"/>
    </row>
    <row r="149" spans="14:30" x14ac:dyDescent="0.25">
      <c r="N149" s="1"/>
      <c r="O149" s="1"/>
      <c r="P149" s="1"/>
      <c r="Q149" s="1"/>
      <c r="R149" s="1"/>
      <c r="Z149" s="3"/>
      <c r="AA149" s="3"/>
      <c r="AB149" s="3"/>
      <c r="AC149" s="3"/>
      <c r="AD149" s="3"/>
    </row>
    <row r="150" spans="14:30" x14ac:dyDescent="0.25">
      <c r="N150" s="1"/>
      <c r="O150" s="1"/>
      <c r="P150" s="1"/>
      <c r="Q150" s="1"/>
      <c r="R150" s="1"/>
      <c r="Z150" s="3"/>
      <c r="AA150" s="3"/>
      <c r="AB150" s="3"/>
      <c r="AC150" s="3"/>
      <c r="AD150" s="3"/>
    </row>
    <row r="151" spans="14:30" x14ac:dyDescent="0.25">
      <c r="N151" s="1"/>
      <c r="O151" s="1"/>
      <c r="P151" s="1"/>
      <c r="Q151" s="1"/>
      <c r="R151" s="1"/>
      <c r="Z151" s="3"/>
      <c r="AA151" s="3"/>
      <c r="AB151" s="3"/>
      <c r="AC151" s="3"/>
      <c r="AD151" s="3"/>
    </row>
    <row r="152" spans="14:30" x14ac:dyDescent="0.25">
      <c r="N152" s="1"/>
      <c r="O152" s="1"/>
      <c r="P152" s="1"/>
      <c r="Q152" s="1"/>
      <c r="R152" s="1"/>
      <c r="Z152" s="3"/>
      <c r="AA152" s="3"/>
      <c r="AB152" s="3"/>
      <c r="AC152" s="3"/>
      <c r="AD152" s="3"/>
    </row>
    <row r="153" spans="14:30" x14ac:dyDescent="0.25">
      <c r="N153" s="1"/>
      <c r="O153" s="1"/>
      <c r="P153" s="1"/>
      <c r="Q153" s="1"/>
      <c r="R153" s="1"/>
      <c r="Z153" s="3"/>
      <c r="AA153" s="3"/>
      <c r="AB153" s="3"/>
      <c r="AC153" s="3"/>
      <c r="AD153" s="3"/>
    </row>
    <row r="154" spans="14:30" x14ac:dyDescent="0.25">
      <c r="N154" s="1"/>
      <c r="O154" s="1"/>
      <c r="P154" s="1"/>
      <c r="Q154" s="1"/>
      <c r="R154" s="1"/>
      <c r="Z154" s="3"/>
      <c r="AA154" s="3"/>
      <c r="AB154" s="3"/>
      <c r="AC154" s="3"/>
      <c r="AD154" s="3"/>
    </row>
    <row r="155" spans="14:30" x14ac:dyDescent="0.25">
      <c r="N155" s="1"/>
      <c r="O155" s="1"/>
      <c r="P155" s="1"/>
      <c r="Q155" s="1"/>
      <c r="R155" s="1"/>
      <c r="Z155" s="3"/>
      <c r="AA155" s="3"/>
      <c r="AB155" s="3"/>
      <c r="AC155" s="3"/>
      <c r="AD155" s="3"/>
    </row>
    <row r="156" spans="14:30" x14ac:dyDescent="0.25">
      <c r="N156" s="1"/>
      <c r="O156" s="1"/>
      <c r="P156" s="1"/>
      <c r="Q156" s="1"/>
      <c r="R156" s="1"/>
      <c r="Z156" s="3"/>
      <c r="AA156" s="3"/>
      <c r="AB156" s="3"/>
      <c r="AC156" s="3"/>
      <c r="AD156" s="3"/>
    </row>
    <row r="157" spans="14:30" x14ac:dyDescent="0.25">
      <c r="N157" s="1"/>
      <c r="O157" s="1"/>
      <c r="P157" s="1"/>
      <c r="Q157" s="1"/>
      <c r="R157" s="1"/>
      <c r="Z157" s="3"/>
      <c r="AA157" s="3"/>
      <c r="AB157" s="3"/>
      <c r="AC157" s="3"/>
      <c r="AD157" s="3"/>
    </row>
    <row r="158" spans="14:30" x14ac:dyDescent="0.25">
      <c r="N158" s="1"/>
      <c r="O158" s="1"/>
      <c r="P158" s="1"/>
      <c r="Q158" s="1"/>
      <c r="R158" s="1"/>
      <c r="Z158" s="3"/>
      <c r="AA158" s="3"/>
      <c r="AB158" s="3"/>
      <c r="AC158" s="3"/>
      <c r="AD158" s="3"/>
    </row>
    <row r="159" spans="14:30" x14ac:dyDescent="0.25">
      <c r="N159" s="1"/>
      <c r="O159" s="1"/>
      <c r="P159" s="1"/>
      <c r="Q159" s="1"/>
      <c r="R159" s="1"/>
      <c r="Z159" s="3"/>
      <c r="AA159" s="3"/>
      <c r="AB159" s="3"/>
      <c r="AC159" s="3"/>
      <c r="AD159" s="3"/>
    </row>
    <row r="160" spans="14:30" x14ac:dyDescent="0.25">
      <c r="N160" s="1"/>
      <c r="O160" s="1"/>
      <c r="P160" s="1"/>
      <c r="Q160" s="1"/>
      <c r="R160" s="1"/>
      <c r="Z160" s="3"/>
      <c r="AA160" s="3"/>
      <c r="AB160" s="3"/>
      <c r="AC160" s="3"/>
      <c r="AD160" s="3"/>
    </row>
    <row r="161" spans="14:30" x14ac:dyDescent="0.25">
      <c r="N161" s="1"/>
      <c r="O161" s="1"/>
      <c r="P161" s="1"/>
      <c r="Q161" s="1"/>
      <c r="R161" s="1"/>
      <c r="Z161" s="3"/>
      <c r="AA161" s="3"/>
      <c r="AB161" s="3"/>
      <c r="AC161" s="3"/>
      <c r="AD161" s="3"/>
    </row>
    <row r="162" spans="14:30" x14ac:dyDescent="0.25">
      <c r="N162" s="1"/>
      <c r="O162" s="1"/>
      <c r="P162" s="1"/>
      <c r="Q162" s="1"/>
      <c r="R162" s="1"/>
      <c r="Z162" s="3"/>
      <c r="AA162" s="3"/>
      <c r="AB162" s="3"/>
      <c r="AC162" s="3"/>
      <c r="AD162" s="3"/>
    </row>
    <row r="163" spans="14:30" x14ac:dyDescent="0.25">
      <c r="N163" s="1"/>
      <c r="O163" s="1"/>
      <c r="P163" s="1"/>
      <c r="Q163" s="1"/>
      <c r="R163" s="1"/>
      <c r="Z163" s="3"/>
      <c r="AA163" s="3"/>
      <c r="AB163" s="3"/>
      <c r="AC163" s="3"/>
      <c r="AD163" s="3"/>
    </row>
    <row r="164" spans="14:30" x14ac:dyDescent="0.25">
      <c r="N164" s="1"/>
      <c r="O164" s="1"/>
      <c r="P164" s="1"/>
      <c r="Q164" s="1"/>
      <c r="R164" s="1"/>
      <c r="Z164" s="3"/>
      <c r="AA164" s="3"/>
      <c r="AB164" s="3"/>
      <c r="AC164" s="3"/>
      <c r="AD164" s="3"/>
    </row>
    <row r="165" spans="14:30" x14ac:dyDescent="0.25">
      <c r="N165" s="1"/>
      <c r="O165" s="1"/>
      <c r="P165" s="1"/>
      <c r="Q165" s="1"/>
      <c r="R165" s="1"/>
      <c r="Z165" s="3"/>
      <c r="AA165" s="3"/>
      <c r="AB165" s="3"/>
      <c r="AC165" s="3"/>
      <c r="AD165" s="3"/>
    </row>
    <row r="166" spans="14:30" x14ac:dyDescent="0.25">
      <c r="N166" s="1"/>
      <c r="O166" s="1"/>
      <c r="P166" s="1"/>
      <c r="Q166" s="1"/>
      <c r="R166" s="1"/>
      <c r="Z166" s="3"/>
      <c r="AA166" s="3"/>
      <c r="AB166" s="3"/>
      <c r="AC166" s="3"/>
      <c r="AD166" s="3"/>
    </row>
    <row r="167" spans="14:30" x14ac:dyDescent="0.25">
      <c r="N167" s="1"/>
      <c r="O167" s="1"/>
      <c r="P167" s="1"/>
      <c r="Q167" s="1"/>
      <c r="R167" s="1"/>
      <c r="Z167" s="3"/>
      <c r="AA167" s="3"/>
      <c r="AB167" s="3"/>
      <c r="AC167" s="3"/>
      <c r="AD167" s="3"/>
    </row>
    <row r="168" spans="14:30" x14ac:dyDescent="0.25">
      <c r="N168" s="1"/>
      <c r="O168" s="1"/>
      <c r="P168" s="1"/>
      <c r="Q168" s="1"/>
      <c r="R168" s="1"/>
      <c r="Z168" s="3"/>
      <c r="AA168" s="3"/>
      <c r="AB168" s="3"/>
      <c r="AC168" s="3"/>
      <c r="AD168" s="3"/>
    </row>
    <row r="169" spans="14:30" x14ac:dyDescent="0.25">
      <c r="N169" s="1"/>
      <c r="O169" s="1"/>
      <c r="P169" s="1"/>
      <c r="Q169" s="1"/>
      <c r="R169" s="1"/>
      <c r="Z169" s="3"/>
      <c r="AA169" s="3"/>
      <c r="AB169" s="3"/>
      <c r="AC169" s="3"/>
      <c r="AD169" s="3"/>
    </row>
    <row r="170" spans="14:30" x14ac:dyDescent="0.25">
      <c r="N170" s="1"/>
      <c r="O170" s="1"/>
      <c r="P170" s="1"/>
      <c r="Q170" s="1"/>
      <c r="R170" s="1"/>
      <c r="Z170" s="3"/>
      <c r="AA170" s="3"/>
      <c r="AB170" s="3"/>
      <c r="AC170" s="3"/>
      <c r="AD170" s="3"/>
    </row>
    <row r="171" spans="14:30" x14ac:dyDescent="0.25">
      <c r="N171" s="1"/>
      <c r="O171" s="1"/>
      <c r="P171" s="1"/>
      <c r="Q171" s="1"/>
      <c r="R171" s="1"/>
      <c r="Z171" s="3"/>
      <c r="AA171" s="3"/>
      <c r="AB171" s="3"/>
      <c r="AC171" s="3"/>
      <c r="AD171" s="3"/>
    </row>
    <row r="172" spans="14:30" x14ac:dyDescent="0.25">
      <c r="N172" s="1"/>
      <c r="O172" s="1"/>
      <c r="P172" s="1"/>
      <c r="Q172" s="1"/>
      <c r="R172" s="1"/>
      <c r="Z172" s="3"/>
      <c r="AA172" s="3"/>
      <c r="AB172" s="3"/>
      <c r="AC172" s="3"/>
      <c r="AD172" s="3"/>
    </row>
    <row r="173" spans="14:30" x14ac:dyDescent="0.25">
      <c r="N173" s="1"/>
      <c r="O173" s="1"/>
      <c r="P173" s="1"/>
      <c r="Q173" s="1"/>
      <c r="R173" s="1"/>
      <c r="Z173" s="3"/>
      <c r="AA173" s="3"/>
      <c r="AB173" s="3"/>
      <c r="AC173" s="3"/>
      <c r="AD173" s="3"/>
    </row>
    <row r="174" spans="14:30" x14ac:dyDescent="0.25">
      <c r="N174" s="1"/>
      <c r="O174" s="1"/>
      <c r="P174" s="1"/>
      <c r="Q174" s="1"/>
      <c r="R174" s="1"/>
      <c r="Z174" s="3"/>
      <c r="AA174" s="3"/>
      <c r="AB174" s="3"/>
      <c r="AC174" s="3"/>
      <c r="AD174" s="3"/>
    </row>
    <row r="175" spans="14:30" x14ac:dyDescent="0.25">
      <c r="N175" s="1"/>
      <c r="O175" s="1"/>
      <c r="P175" s="1"/>
      <c r="Q175" s="1"/>
      <c r="R175" s="1"/>
      <c r="Z175" s="3"/>
      <c r="AA175" s="3"/>
      <c r="AB175" s="3"/>
      <c r="AC175" s="3"/>
      <c r="AD175" s="3"/>
    </row>
    <row r="176" spans="14:30" x14ac:dyDescent="0.25">
      <c r="N176" s="1"/>
      <c r="O176" s="1"/>
      <c r="P176" s="1"/>
      <c r="Q176" s="1"/>
      <c r="R176" s="1"/>
      <c r="Z176" s="3"/>
      <c r="AA176" s="3"/>
      <c r="AB176" s="3"/>
      <c r="AC176" s="3"/>
      <c r="AD176" s="3"/>
    </row>
    <row r="177" spans="14:30" x14ac:dyDescent="0.25">
      <c r="N177" s="1"/>
      <c r="O177" s="1"/>
      <c r="P177" s="1"/>
      <c r="Q177" s="1"/>
      <c r="R177" s="1"/>
      <c r="Z177" s="3"/>
      <c r="AA177" s="3"/>
      <c r="AB177" s="3"/>
      <c r="AC177" s="3"/>
      <c r="AD177" s="3"/>
    </row>
    <row r="178" spans="14:30" x14ac:dyDescent="0.25">
      <c r="N178" s="1"/>
      <c r="O178" s="1"/>
      <c r="P178" s="1"/>
      <c r="Q178" s="1"/>
      <c r="R178" s="1"/>
      <c r="Z178" s="3"/>
      <c r="AA178" s="3"/>
      <c r="AB178" s="3"/>
      <c r="AC178" s="3"/>
      <c r="AD178" s="3"/>
    </row>
    <row r="179" spans="14:30" x14ac:dyDescent="0.25">
      <c r="N179" s="1"/>
      <c r="O179" s="1"/>
      <c r="P179" s="1"/>
      <c r="Q179" s="1"/>
      <c r="R179" s="1"/>
      <c r="Z179" s="3"/>
      <c r="AA179" s="3"/>
      <c r="AB179" s="3"/>
      <c r="AC179" s="3"/>
      <c r="AD179" s="3"/>
    </row>
    <row r="180" spans="14:30" x14ac:dyDescent="0.25">
      <c r="N180" s="1"/>
      <c r="O180" s="1"/>
      <c r="P180" s="1"/>
      <c r="Q180" s="1"/>
      <c r="R180" s="1"/>
      <c r="Z180" s="3"/>
      <c r="AA180" s="3"/>
      <c r="AB180" s="3"/>
      <c r="AC180" s="3"/>
      <c r="AD180" s="3"/>
    </row>
    <row r="181" spans="14:30" x14ac:dyDescent="0.25">
      <c r="N181" s="1"/>
      <c r="O181" s="1"/>
      <c r="P181" s="1"/>
      <c r="Q181" s="1"/>
      <c r="R181" s="1"/>
      <c r="Z181" s="3"/>
      <c r="AA181" s="3"/>
      <c r="AB181" s="3"/>
      <c r="AC181" s="3"/>
      <c r="AD181" s="3"/>
    </row>
    <row r="182" spans="14:30" x14ac:dyDescent="0.25">
      <c r="N182" s="1"/>
      <c r="O182" s="1"/>
      <c r="P182" s="1"/>
      <c r="Q182" s="1"/>
      <c r="R182" s="1"/>
      <c r="Z182" s="3"/>
      <c r="AA182" s="3"/>
      <c r="AB182" s="3"/>
      <c r="AC182" s="3"/>
      <c r="AD182" s="3"/>
    </row>
    <row r="183" spans="14:30" x14ac:dyDescent="0.25">
      <c r="N183" s="1"/>
      <c r="O183" s="1"/>
      <c r="P183" s="1"/>
      <c r="Q183" s="1"/>
      <c r="R183" s="1"/>
      <c r="Z183" s="3"/>
      <c r="AA183" s="3"/>
      <c r="AB183" s="3"/>
      <c r="AC183" s="3"/>
      <c r="AD183" s="3"/>
    </row>
    <row r="184" spans="14:30" x14ac:dyDescent="0.25">
      <c r="N184" s="1"/>
      <c r="O184" s="1"/>
      <c r="P184" s="1"/>
      <c r="Q184" s="1"/>
      <c r="R184" s="1"/>
      <c r="Z184" s="3"/>
      <c r="AA184" s="3"/>
      <c r="AB184" s="3"/>
      <c r="AC184" s="3"/>
      <c r="AD184" s="3"/>
    </row>
    <row r="185" spans="14:30" x14ac:dyDescent="0.25">
      <c r="N185" s="1"/>
      <c r="O185" s="1"/>
      <c r="P185" s="1"/>
      <c r="Q185" s="1"/>
      <c r="R185" s="1"/>
      <c r="Z185" s="3"/>
      <c r="AA185" s="3"/>
      <c r="AB185" s="3"/>
      <c r="AC185" s="3"/>
      <c r="AD185" s="3"/>
    </row>
    <row r="186" spans="14:30" x14ac:dyDescent="0.25">
      <c r="N186" s="1"/>
      <c r="O186" s="1"/>
      <c r="P186" s="1"/>
      <c r="Q186" s="1"/>
      <c r="R186" s="1"/>
      <c r="Z186" s="3"/>
      <c r="AA186" s="3"/>
      <c r="AB186" s="3"/>
      <c r="AC186" s="3"/>
      <c r="AD186" s="3"/>
    </row>
    <row r="187" spans="14:30" x14ac:dyDescent="0.25">
      <c r="N187" s="1"/>
      <c r="O187" s="1"/>
      <c r="P187" s="1"/>
      <c r="Q187" s="1"/>
      <c r="R187" s="1"/>
      <c r="Z187" s="3"/>
      <c r="AA187" s="3"/>
      <c r="AB187" s="3"/>
      <c r="AC187" s="3"/>
      <c r="AD187" s="3"/>
    </row>
    <row r="188" spans="14:30" x14ac:dyDescent="0.25">
      <c r="N188" s="1"/>
      <c r="O188" s="1"/>
      <c r="P188" s="1"/>
      <c r="Q188" s="1"/>
      <c r="R188" s="1"/>
      <c r="Z188" s="3"/>
      <c r="AA188" s="3"/>
      <c r="AB188" s="3"/>
      <c r="AC188" s="3"/>
      <c r="AD188" s="3"/>
    </row>
    <row r="189" spans="14:30" x14ac:dyDescent="0.25">
      <c r="N189" s="1"/>
      <c r="O189" s="1"/>
      <c r="P189" s="1"/>
      <c r="Q189" s="1"/>
      <c r="R189" s="1"/>
      <c r="Z189" s="3"/>
      <c r="AA189" s="3"/>
      <c r="AB189" s="3"/>
      <c r="AC189" s="3"/>
      <c r="AD189" s="3"/>
    </row>
    <row r="190" spans="14:30" x14ac:dyDescent="0.25">
      <c r="N190" s="1"/>
      <c r="O190" s="1"/>
      <c r="P190" s="1"/>
      <c r="Q190" s="1"/>
      <c r="R190" s="1"/>
      <c r="Z190" s="3"/>
      <c r="AA190" s="3"/>
      <c r="AB190" s="3"/>
      <c r="AC190" s="3"/>
      <c r="AD190" s="3"/>
    </row>
    <row r="191" spans="14:30" x14ac:dyDescent="0.25">
      <c r="N191" s="1"/>
      <c r="O191" s="1"/>
      <c r="P191" s="1"/>
      <c r="Q191" s="1"/>
      <c r="R191" s="1"/>
      <c r="Z191" s="3"/>
      <c r="AA191" s="3"/>
      <c r="AB191" s="3"/>
      <c r="AC191" s="3"/>
      <c r="AD191" s="3"/>
    </row>
    <row r="192" spans="14:30" x14ac:dyDescent="0.25">
      <c r="N192" s="1"/>
      <c r="O192" s="1"/>
      <c r="P192" s="1"/>
      <c r="Q192" s="1"/>
      <c r="R192" s="1"/>
      <c r="Z192" s="3"/>
      <c r="AA192" s="3"/>
      <c r="AB192" s="3"/>
      <c r="AC192" s="3"/>
      <c r="AD192" s="3"/>
    </row>
    <row r="193" spans="14:30" x14ac:dyDescent="0.25">
      <c r="N193" s="1"/>
      <c r="O193" s="1"/>
      <c r="P193" s="1"/>
      <c r="Q193" s="1"/>
      <c r="R193" s="1"/>
      <c r="Z193" s="3"/>
      <c r="AA193" s="3"/>
      <c r="AB193" s="3"/>
      <c r="AC193" s="3"/>
      <c r="AD193" s="3"/>
    </row>
    <row r="194" spans="14:30" x14ac:dyDescent="0.25">
      <c r="N194" s="1"/>
      <c r="O194" s="1"/>
      <c r="P194" s="1"/>
      <c r="Q194" s="1"/>
      <c r="R194" s="1"/>
      <c r="Z194" s="3"/>
      <c r="AA194" s="3"/>
      <c r="AB194" s="3"/>
      <c r="AC194" s="3"/>
      <c r="AD194" s="3"/>
    </row>
    <row r="195" spans="14:30" x14ac:dyDescent="0.25">
      <c r="N195" s="1"/>
      <c r="O195" s="1"/>
      <c r="P195" s="1"/>
      <c r="Q195" s="1"/>
      <c r="R195" s="1"/>
      <c r="Z195" s="3"/>
      <c r="AA195" s="3"/>
      <c r="AB195" s="3"/>
      <c r="AC195" s="3"/>
      <c r="AD195" s="3"/>
    </row>
    <row r="196" spans="14:30" x14ac:dyDescent="0.25">
      <c r="N196" s="1"/>
      <c r="O196" s="1"/>
      <c r="P196" s="1"/>
      <c r="Q196" s="1"/>
      <c r="R196" s="1"/>
      <c r="Z196" s="3"/>
      <c r="AA196" s="3"/>
      <c r="AB196" s="3"/>
      <c r="AC196" s="3"/>
      <c r="AD196" s="3"/>
    </row>
    <row r="197" spans="14:30" x14ac:dyDescent="0.25">
      <c r="N197" s="1"/>
      <c r="O197" s="1"/>
      <c r="P197" s="1"/>
      <c r="Q197" s="1"/>
      <c r="R197" s="1"/>
      <c r="Z197" s="3"/>
      <c r="AA197" s="3"/>
      <c r="AB197" s="3"/>
      <c r="AC197" s="3"/>
      <c r="AD197" s="3"/>
    </row>
    <row r="198" spans="14:30" x14ac:dyDescent="0.25">
      <c r="N198" s="1"/>
      <c r="O198" s="1"/>
      <c r="P198" s="1"/>
      <c r="Q198" s="1"/>
      <c r="R198" s="1"/>
      <c r="Z198" s="3"/>
      <c r="AA198" s="3"/>
      <c r="AB198" s="3"/>
      <c r="AC198" s="3"/>
      <c r="AD198" s="3"/>
    </row>
    <row r="199" spans="14:30" x14ac:dyDescent="0.25">
      <c r="N199" s="1"/>
      <c r="O199" s="1"/>
      <c r="P199" s="1"/>
      <c r="Q199" s="1"/>
      <c r="R199" s="1"/>
      <c r="Z199" s="3"/>
      <c r="AA199" s="3"/>
      <c r="AB199" s="3"/>
      <c r="AC199" s="3"/>
      <c r="AD199" s="3"/>
    </row>
    <row r="200" spans="14:30" x14ac:dyDescent="0.25">
      <c r="N200" s="1"/>
      <c r="O200" s="1"/>
      <c r="P200" s="1"/>
      <c r="Q200" s="1"/>
      <c r="R200" s="1"/>
      <c r="Z200" s="3"/>
      <c r="AA200" s="3"/>
      <c r="AB200" s="3"/>
      <c r="AC200" s="3"/>
      <c r="AD200" s="3"/>
    </row>
    <row r="201" spans="14:30" x14ac:dyDescent="0.25">
      <c r="N201" s="1"/>
      <c r="O201" s="1"/>
      <c r="P201" s="1"/>
      <c r="Q201" s="1"/>
      <c r="R201" s="1"/>
      <c r="Z201" s="3"/>
      <c r="AA201" s="3"/>
      <c r="AB201" s="3"/>
      <c r="AC201" s="3"/>
      <c r="AD201" s="3"/>
    </row>
    <row r="202" spans="14:30" x14ac:dyDescent="0.25">
      <c r="N202" s="1"/>
      <c r="O202" s="1"/>
      <c r="P202" s="1"/>
      <c r="Q202" s="1"/>
      <c r="R202" s="1"/>
      <c r="Z202" s="3"/>
      <c r="AA202" s="3"/>
      <c r="AB202" s="3"/>
      <c r="AC202" s="3"/>
      <c r="AD202" s="3"/>
    </row>
    <row r="203" spans="14:30" x14ac:dyDescent="0.25">
      <c r="N203" s="1"/>
      <c r="O203" s="1"/>
      <c r="P203" s="1"/>
      <c r="Q203" s="1"/>
      <c r="R203" s="1"/>
      <c r="Z203" s="3"/>
      <c r="AA203" s="3"/>
      <c r="AB203" s="3"/>
      <c r="AC203" s="3"/>
      <c r="AD203" s="3"/>
    </row>
    <row r="204" spans="14:30" x14ac:dyDescent="0.25">
      <c r="N204" s="1"/>
      <c r="O204" s="1"/>
      <c r="P204" s="1"/>
      <c r="Q204" s="1"/>
      <c r="R204" s="1"/>
      <c r="Z204" s="3"/>
      <c r="AA204" s="3"/>
      <c r="AB204" s="3"/>
      <c r="AC204" s="3"/>
      <c r="AD204" s="3"/>
    </row>
    <row r="205" spans="14:30" x14ac:dyDescent="0.25">
      <c r="N205" s="1"/>
      <c r="O205" s="1"/>
      <c r="P205" s="1"/>
      <c r="Q205" s="1"/>
      <c r="R205" s="1"/>
      <c r="Z205" s="3"/>
      <c r="AA205" s="3"/>
      <c r="AB205" s="3"/>
      <c r="AC205" s="3"/>
      <c r="AD205" s="3"/>
    </row>
    <row r="206" spans="14:30" x14ac:dyDescent="0.25">
      <c r="N206" s="1"/>
      <c r="O206" s="1"/>
      <c r="P206" s="1"/>
      <c r="Q206" s="1"/>
      <c r="R206" s="1"/>
      <c r="Z206" s="3"/>
      <c r="AA206" s="3"/>
      <c r="AB206" s="3"/>
      <c r="AC206" s="3"/>
      <c r="AD206" s="3"/>
    </row>
    <row r="207" spans="14:30" x14ac:dyDescent="0.25">
      <c r="N207" s="1"/>
      <c r="O207" s="1"/>
      <c r="P207" s="1"/>
      <c r="Q207" s="1"/>
      <c r="R207" s="1"/>
      <c r="Z207" s="3"/>
      <c r="AA207" s="3"/>
      <c r="AB207" s="3"/>
      <c r="AC207" s="3"/>
      <c r="AD207" s="3"/>
    </row>
    <row r="208" spans="14:30" x14ac:dyDescent="0.25">
      <c r="N208" s="1"/>
      <c r="O208" s="1"/>
      <c r="P208" s="1"/>
      <c r="Q208" s="1"/>
      <c r="R208" s="1"/>
      <c r="Z208" s="3"/>
      <c r="AA208" s="3"/>
      <c r="AB208" s="3"/>
      <c r="AC208" s="3"/>
      <c r="AD208" s="3"/>
    </row>
    <row r="209" spans="14:30" x14ac:dyDescent="0.25">
      <c r="N209" s="1"/>
      <c r="O209" s="1"/>
      <c r="P209" s="1"/>
      <c r="Q209" s="1"/>
      <c r="R209" s="1"/>
      <c r="Z209" s="3"/>
      <c r="AA209" s="3"/>
      <c r="AB209" s="3"/>
      <c r="AC209" s="3"/>
      <c r="AD209" s="3"/>
    </row>
    <row r="210" spans="14:30" x14ac:dyDescent="0.25">
      <c r="N210" s="1"/>
      <c r="O210" s="1"/>
      <c r="P210" s="1"/>
      <c r="Q210" s="1"/>
      <c r="R210" s="1"/>
      <c r="Z210" s="3"/>
      <c r="AA210" s="3"/>
      <c r="AB210" s="3"/>
      <c r="AC210" s="3"/>
      <c r="AD210" s="3"/>
    </row>
    <row r="211" spans="14:30" x14ac:dyDescent="0.25">
      <c r="N211" s="1"/>
      <c r="O211" s="1"/>
      <c r="P211" s="1"/>
      <c r="Q211" s="1"/>
      <c r="R211" s="1"/>
      <c r="Z211" s="3"/>
      <c r="AA211" s="3"/>
      <c r="AB211" s="3"/>
      <c r="AC211" s="3"/>
      <c r="AD211" s="3"/>
    </row>
    <row r="212" spans="14:30" x14ac:dyDescent="0.25">
      <c r="N212" s="1"/>
      <c r="O212" s="1"/>
      <c r="P212" s="1"/>
      <c r="Q212" s="1"/>
      <c r="R212" s="1"/>
      <c r="Z212" s="3"/>
      <c r="AA212" s="3"/>
      <c r="AB212" s="3"/>
      <c r="AC212" s="3"/>
      <c r="AD212" s="3"/>
    </row>
    <row r="213" spans="14:30" x14ac:dyDescent="0.25">
      <c r="N213" s="1"/>
      <c r="O213" s="1"/>
      <c r="P213" s="1"/>
      <c r="Q213" s="1"/>
      <c r="R213" s="1"/>
      <c r="Z213" s="3"/>
      <c r="AA213" s="3"/>
      <c r="AB213" s="3"/>
      <c r="AC213" s="3"/>
      <c r="AD213" s="3"/>
    </row>
    <row r="214" spans="14:30" x14ac:dyDescent="0.25">
      <c r="N214" s="1"/>
      <c r="O214" s="1"/>
      <c r="P214" s="1"/>
      <c r="Q214" s="1"/>
      <c r="R214" s="1"/>
      <c r="Z214" s="3"/>
      <c r="AA214" s="3"/>
      <c r="AB214" s="3"/>
      <c r="AC214" s="3"/>
      <c r="AD214" s="3"/>
    </row>
    <row r="215" spans="14:30" x14ac:dyDescent="0.25">
      <c r="N215" s="1"/>
      <c r="O215" s="1"/>
      <c r="P215" s="1"/>
      <c r="Q215" s="1"/>
      <c r="R215" s="1"/>
      <c r="Z215" s="3"/>
      <c r="AA215" s="3"/>
      <c r="AB215" s="3"/>
      <c r="AC215" s="3"/>
      <c r="AD215" s="3"/>
    </row>
    <row r="216" spans="14:30" x14ac:dyDescent="0.25">
      <c r="N216" s="1"/>
      <c r="O216" s="1"/>
      <c r="P216" s="1"/>
      <c r="Q216" s="1"/>
      <c r="R216" s="1"/>
      <c r="Z216" s="3"/>
      <c r="AA216" s="3"/>
      <c r="AB216" s="3"/>
      <c r="AC216" s="3"/>
      <c r="AD216" s="3"/>
    </row>
    <row r="217" spans="14:30" x14ac:dyDescent="0.25">
      <c r="N217" s="1"/>
      <c r="O217" s="1"/>
      <c r="P217" s="1"/>
      <c r="Q217" s="1"/>
      <c r="R217" s="1"/>
      <c r="Z217" s="3"/>
      <c r="AA217" s="3"/>
      <c r="AB217" s="3"/>
      <c r="AC217" s="3"/>
      <c r="AD217" s="3"/>
    </row>
    <row r="218" spans="14:30" x14ac:dyDescent="0.25">
      <c r="N218" s="1"/>
      <c r="O218" s="1"/>
      <c r="P218" s="1"/>
      <c r="Q218" s="1"/>
      <c r="R218" s="1"/>
      <c r="Z218" s="3"/>
      <c r="AA218" s="3"/>
      <c r="AB218" s="3"/>
      <c r="AC218" s="3"/>
      <c r="AD218" s="3"/>
    </row>
    <row r="219" spans="14:30" x14ac:dyDescent="0.25">
      <c r="N219" s="1"/>
      <c r="O219" s="1"/>
      <c r="P219" s="1"/>
      <c r="Q219" s="1"/>
      <c r="R219" s="1"/>
      <c r="Z219" s="3"/>
      <c r="AA219" s="3"/>
      <c r="AB219" s="3"/>
      <c r="AC219" s="3"/>
      <c r="AD219" s="3"/>
    </row>
    <row r="220" spans="14:30" x14ac:dyDescent="0.25">
      <c r="N220" s="1"/>
      <c r="O220" s="1"/>
      <c r="P220" s="1"/>
      <c r="Q220" s="1"/>
      <c r="R220" s="1"/>
      <c r="Z220" s="3"/>
      <c r="AA220" s="3"/>
      <c r="AB220" s="3"/>
      <c r="AC220" s="3"/>
      <c r="AD220" s="3"/>
    </row>
    <row r="221" spans="14:30" x14ac:dyDescent="0.25">
      <c r="N221" s="1"/>
      <c r="O221" s="1"/>
      <c r="P221" s="1"/>
      <c r="Q221" s="1"/>
      <c r="R221" s="1"/>
      <c r="Z221" s="3"/>
      <c r="AA221" s="3"/>
      <c r="AB221" s="3"/>
      <c r="AC221" s="3"/>
      <c r="AD221" s="3"/>
    </row>
    <row r="222" spans="14:30" x14ac:dyDescent="0.25">
      <c r="N222" s="1"/>
      <c r="O222" s="1"/>
      <c r="P222" s="1"/>
      <c r="Q222" s="1"/>
      <c r="R222" s="1"/>
      <c r="Z222" s="3"/>
      <c r="AA222" s="3"/>
      <c r="AB222" s="3"/>
      <c r="AC222" s="3"/>
      <c r="AD222" s="3"/>
    </row>
    <row r="223" spans="14:30" x14ac:dyDescent="0.25">
      <c r="N223" s="1"/>
      <c r="O223" s="1"/>
      <c r="P223" s="1"/>
      <c r="Q223" s="1"/>
      <c r="R223" s="1"/>
      <c r="Z223" s="3"/>
      <c r="AA223" s="3"/>
      <c r="AB223" s="3"/>
      <c r="AC223" s="3"/>
      <c r="AD223" s="3"/>
    </row>
    <row r="224" spans="14:30" x14ac:dyDescent="0.25">
      <c r="N224" s="1"/>
      <c r="O224" s="1"/>
      <c r="P224" s="1"/>
      <c r="Q224" s="1"/>
      <c r="R224" s="1"/>
      <c r="Z224" s="3"/>
      <c r="AA224" s="3"/>
      <c r="AB224" s="3"/>
      <c r="AC224" s="3"/>
      <c r="AD224" s="3"/>
    </row>
    <row r="225" spans="14:30" x14ac:dyDescent="0.25">
      <c r="N225" s="1"/>
      <c r="O225" s="1"/>
      <c r="P225" s="1"/>
      <c r="Q225" s="1"/>
      <c r="R225" s="1"/>
      <c r="Z225" s="3"/>
      <c r="AA225" s="3"/>
      <c r="AB225" s="3"/>
      <c r="AC225" s="3"/>
      <c r="AD225" s="3"/>
    </row>
    <row r="226" spans="14:30" x14ac:dyDescent="0.25">
      <c r="N226" s="1"/>
      <c r="O226" s="1"/>
      <c r="P226" s="1"/>
      <c r="Q226" s="1"/>
      <c r="R226" s="1"/>
      <c r="Z226" s="3"/>
      <c r="AA226" s="3"/>
      <c r="AB226" s="3"/>
      <c r="AC226" s="3"/>
      <c r="AD226" s="3"/>
    </row>
    <row r="227" spans="14:30" x14ac:dyDescent="0.25">
      <c r="N227" s="1"/>
      <c r="O227" s="1"/>
      <c r="P227" s="1"/>
      <c r="Q227" s="1"/>
      <c r="R227" s="1"/>
      <c r="Z227" s="3"/>
      <c r="AA227" s="3"/>
      <c r="AB227" s="3"/>
      <c r="AC227" s="3"/>
      <c r="AD227" s="3"/>
    </row>
    <row r="228" spans="14:30" x14ac:dyDescent="0.25">
      <c r="N228" s="1"/>
      <c r="O228" s="1"/>
      <c r="P228" s="1"/>
      <c r="Q228" s="1"/>
      <c r="R228" s="1"/>
      <c r="Z228" s="3"/>
      <c r="AA228" s="3"/>
      <c r="AB228" s="3"/>
      <c r="AC228" s="3"/>
      <c r="AD228" s="3"/>
    </row>
  </sheetData>
  <mergeCells count="29">
    <mergeCell ref="X13:X16"/>
    <mergeCell ref="Y13:Y16"/>
    <mergeCell ref="R13:R16"/>
    <mergeCell ref="S13:S16"/>
    <mergeCell ref="T13:T16"/>
    <mergeCell ref="U13:U16"/>
    <mergeCell ref="V13:V16"/>
    <mergeCell ref="W13:W16"/>
    <mergeCell ref="N13:N16"/>
    <mergeCell ref="O13:O16"/>
    <mergeCell ref="P13:P16"/>
    <mergeCell ref="Q13:Q16"/>
    <mergeCell ref="I2:P2"/>
    <mergeCell ref="I3:P3"/>
    <mergeCell ref="H13:H17"/>
    <mergeCell ref="I13:I17"/>
    <mergeCell ref="J13:J17"/>
    <mergeCell ref="K13:K17"/>
    <mergeCell ref="L13:L17"/>
    <mergeCell ref="B9:C9"/>
    <mergeCell ref="F9:G9"/>
    <mergeCell ref="B12:E12"/>
    <mergeCell ref="F13:F16"/>
    <mergeCell ref="G13:G17"/>
    <mergeCell ref="B6:C6"/>
    <mergeCell ref="F6:G6"/>
    <mergeCell ref="B7:C7"/>
    <mergeCell ref="F7:G7"/>
    <mergeCell ref="F8:G8"/>
  </mergeCells>
  <conditionalFormatting sqref="A5:Z61">
    <cfRule type="expression" dxfId="12" priority="3" stopIfTrue="1">
      <formula>$AB$10</formula>
    </cfRule>
  </conditionalFormatting>
  <conditionalFormatting sqref="I3">
    <cfRule type="expression" dxfId="11" priority="1" stopIfTrue="1">
      <formula>$Y3</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7">
    <tabColor rgb="FF00FFFF"/>
  </sheetPr>
  <dimension ref="A2:AD60"/>
  <sheetViews>
    <sheetView zoomScale="75" zoomScaleNormal="75" workbookViewId="0"/>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25" customWidth="1"/>
    <col min="14" max="18" width="9.140625" style="3"/>
    <col min="19" max="19" width="10.140625" style="3" customWidth="1"/>
    <col min="20" max="25" width="9.140625" style="3"/>
    <col min="26" max="28" width="9.140625" style="1"/>
    <col min="29" max="29" width="4.5703125" style="1" customWidth="1"/>
    <col min="30" max="16384" width="9.140625" style="1"/>
  </cols>
  <sheetData>
    <row r="2" spans="2:30" x14ac:dyDescent="0.25">
      <c r="I2" s="205" t="s">
        <v>310</v>
      </c>
      <c r="J2" s="205"/>
      <c r="K2" s="205"/>
      <c r="L2" s="205"/>
      <c r="M2" s="205"/>
      <c r="N2" s="205"/>
      <c r="O2" s="205"/>
      <c r="P2" s="205"/>
    </row>
    <row r="3" spans="2:30" ht="18.75" x14ac:dyDescent="0.3">
      <c r="B3" s="64" t="str">
        <f>IF(Generalità_ORG!D32="",Testi_CALC!E5,CONCATENATE("Implementazione del roster della Qualità di Background (QB) del PG 4: ",Generalità_ORG!D32))</f>
        <v>(PG non utilizzato)</v>
      </c>
      <c r="I3" s="239" t="str">
        <f>IF(Y3=0,Testi_CALC!E28,Testi_CALC!E51)</f>
        <v>OK!</v>
      </c>
      <c r="J3" s="240"/>
      <c r="K3" s="240"/>
      <c r="L3" s="240"/>
      <c r="M3" s="240"/>
      <c r="N3" s="240"/>
      <c r="O3" s="240"/>
      <c r="P3" s="241"/>
      <c r="Y3" s="93">
        <f>IF(AB10=1,0,IF(K8=100,0,1))</f>
        <v>0</v>
      </c>
      <c r="Z3" s="1" t="s">
        <v>362</v>
      </c>
    </row>
    <row r="6" spans="2:30" x14ac:dyDescent="0.25">
      <c r="B6" s="235" t="s">
        <v>165</v>
      </c>
      <c r="C6" s="236"/>
      <c r="E6" s="25" t="s">
        <v>160</v>
      </c>
      <c r="F6" s="238" t="s">
        <v>4</v>
      </c>
      <c r="G6" s="238"/>
      <c r="K6" s="79" t="s">
        <v>4</v>
      </c>
    </row>
    <row r="7" spans="2:30" x14ac:dyDescent="0.25">
      <c r="B7" s="235" t="s">
        <v>165</v>
      </c>
      <c r="C7" s="236"/>
      <c r="E7" s="25" t="s">
        <v>161</v>
      </c>
      <c r="F7" s="238" t="s">
        <v>4</v>
      </c>
      <c r="G7" s="238"/>
      <c r="K7" s="69" t="s">
        <v>178</v>
      </c>
    </row>
    <row r="8" spans="2:30" x14ac:dyDescent="0.25">
      <c r="B8" s="70" t="s">
        <v>163</v>
      </c>
      <c r="C8" s="71"/>
      <c r="E8" s="25" t="s">
        <v>162</v>
      </c>
      <c r="F8" s="238" t="s">
        <v>4</v>
      </c>
      <c r="G8" s="238"/>
      <c r="K8" s="67">
        <f>SUM(W18:W60)</f>
        <v>0</v>
      </c>
    </row>
    <row r="9" spans="2:30" x14ac:dyDescent="0.25">
      <c r="B9" s="213"/>
      <c r="C9" s="214"/>
      <c r="E9" s="25" t="s">
        <v>172</v>
      </c>
      <c r="F9" s="238" t="s">
        <v>4</v>
      </c>
      <c r="G9" s="238"/>
      <c r="K9" s="58"/>
    </row>
    <row r="10" spans="2:30" x14ac:dyDescent="0.25">
      <c r="AB10" s="53">
        <f>IF(Generalità_ORG!D32&lt;&gt;"",0,1)</f>
        <v>1</v>
      </c>
      <c r="AD10" s="19" t="s">
        <v>175</v>
      </c>
    </row>
    <row r="12" spans="2:30" x14ac:dyDescent="0.25">
      <c r="B12" s="230" t="s">
        <v>4</v>
      </c>
      <c r="C12" s="230"/>
      <c r="D12" s="230"/>
      <c r="E12" s="230"/>
      <c r="F12" s="96" t="s">
        <v>154</v>
      </c>
      <c r="G12" s="96" t="s">
        <v>55</v>
      </c>
      <c r="H12" s="96" t="s">
        <v>55</v>
      </c>
      <c r="I12" s="96" t="s">
        <v>55</v>
      </c>
      <c r="J12" s="96" t="s">
        <v>55</v>
      </c>
      <c r="K12" s="97" t="s">
        <v>4</v>
      </c>
      <c r="L12" s="96" t="s">
        <v>4</v>
      </c>
    </row>
    <row r="13" spans="2:30" ht="15" customHeight="1" x14ac:dyDescent="0.25">
      <c r="B13" s="73" t="s">
        <v>131</v>
      </c>
      <c r="C13" s="74"/>
      <c r="D13" s="74"/>
      <c r="E13" s="74"/>
      <c r="F13" s="233" t="s">
        <v>135</v>
      </c>
      <c r="G13" s="226" t="s">
        <v>136</v>
      </c>
      <c r="H13" s="226" t="s">
        <v>137</v>
      </c>
      <c r="I13" s="226" t="s">
        <v>138</v>
      </c>
      <c r="J13" s="226" t="s">
        <v>139</v>
      </c>
      <c r="K13" s="228" t="s">
        <v>140</v>
      </c>
      <c r="L13" s="231" t="s">
        <v>141</v>
      </c>
      <c r="N13" s="225" t="s">
        <v>142</v>
      </c>
      <c r="O13" s="225" t="s">
        <v>143</v>
      </c>
      <c r="P13" s="225" t="s">
        <v>144</v>
      </c>
      <c r="Q13" s="225" t="s">
        <v>145</v>
      </c>
      <c r="R13" s="225" t="s">
        <v>149</v>
      </c>
      <c r="S13" s="225" t="s">
        <v>148</v>
      </c>
      <c r="T13" s="225" t="s">
        <v>150</v>
      </c>
      <c r="U13" s="225" t="s">
        <v>151</v>
      </c>
      <c r="V13" s="225" t="s">
        <v>153</v>
      </c>
      <c r="W13" s="225" t="s">
        <v>146</v>
      </c>
      <c r="X13" s="225" t="s">
        <v>152</v>
      </c>
      <c r="Y13" s="225" t="s">
        <v>147</v>
      </c>
    </row>
    <row r="14" spans="2:30" x14ac:dyDescent="0.25">
      <c r="B14" s="76"/>
      <c r="C14" s="49" t="s">
        <v>132</v>
      </c>
      <c r="F14" s="234"/>
      <c r="G14" s="227"/>
      <c r="H14" s="227"/>
      <c r="I14" s="227"/>
      <c r="J14" s="227"/>
      <c r="K14" s="229"/>
      <c r="L14" s="232"/>
      <c r="N14" s="225"/>
      <c r="O14" s="225"/>
      <c r="P14" s="225"/>
      <c r="Q14" s="225"/>
      <c r="R14" s="225"/>
      <c r="S14" s="225"/>
      <c r="T14" s="225"/>
      <c r="U14" s="225"/>
      <c r="V14" s="225"/>
      <c r="W14" s="225"/>
      <c r="X14" s="225"/>
      <c r="Y14" s="225"/>
    </row>
    <row r="15" spans="2:30" x14ac:dyDescent="0.25">
      <c r="B15" s="77"/>
      <c r="D15" s="49" t="s">
        <v>133</v>
      </c>
      <c r="F15" s="234"/>
      <c r="G15" s="227"/>
      <c r="H15" s="227"/>
      <c r="I15" s="227"/>
      <c r="J15" s="227"/>
      <c r="K15" s="229"/>
      <c r="L15" s="232"/>
      <c r="N15" s="225"/>
      <c r="O15" s="225"/>
      <c r="P15" s="225"/>
      <c r="Q15" s="225"/>
      <c r="R15" s="225"/>
      <c r="S15" s="225"/>
      <c r="T15" s="225"/>
      <c r="U15" s="225"/>
      <c r="V15" s="225"/>
      <c r="W15" s="225"/>
      <c r="X15" s="225"/>
      <c r="Y15" s="225"/>
    </row>
    <row r="16" spans="2:30" x14ac:dyDescent="0.25">
      <c r="B16" s="77"/>
      <c r="E16" s="49" t="s">
        <v>134</v>
      </c>
      <c r="F16" s="234"/>
      <c r="G16" s="227"/>
      <c r="H16" s="227"/>
      <c r="I16" s="227"/>
      <c r="J16" s="227"/>
      <c r="K16" s="229"/>
      <c r="L16" s="232"/>
      <c r="N16" s="225"/>
      <c r="O16" s="225"/>
      <c r="P16" s="225"/>
      <c r="Q16" s="225"/>
      <c r="R16" s="225"/>
      <c r="S16" s="225"/>
      <c r="T16" s="225"/>
      <c r="U16" s="225"/>
      <c r="V16" s="225"/>
      <c r="W16" s="225"/>
      <c r="X16" s="225"/>
      <c r="Y16" s="225"/>
    </row>
    <row r="17" spans="2:25" x14ac:dyDescent="0.25">
      <c r="B17" s="77"/>
      <c r="F17" s="78"/>
      <c r="G17" s="227"/>
      <c r="H17" s="227"/>
      <c r="I17" s="227"/>
      <c r="J17" s="227"/>
      <c r="K17" s="229"/>
      <c r="L17" s="232"/>
      <c r="X17" s="15"/>
      <c r="Y17" s="95">
        <v>1</v>
      </c>
    </row>
    <row r="18" spans="2:25" x14ac:dyDescent="0.25">
      <c r="B18" s="80"/>
      <c r="C18" s="81"/>
      <c r="D18" s="81"/>
      <c r="E18" s="81"/>
      <c r="F18" s="82"/>
      <c r="G18" s="88"/>
      <c r="H18" s="89"/>
      <c r="I18" s="89"/>
      <c r="J18" s="90"/>
      <c r="K18" s="86" t="str">
        <f t="shared" ref="K18:K60" si="0">IF(X18="","",IF(OR(F18="N",F18="n"),-R18*S18*T18*U18*100,R18*S18*T18*U18*100))</f>
        <v/>
      </c>
      <c r="L18" s="87" t="str">
        <f t="shared" ref="L18:L60" si="1">IF(Y18&lt;&gt;Y17,Y17,"")</f>
        <v/>
      </c>
      <c r="N18" s="94" t="str">
        <f t="shared" ref="N18:N60" si="2">IF(G18&lt;&gt;"",G18,IF(N17&lt;&gt;"",N17,""))</f>
        <v/>
      </c>
      <c r="O18" s="94" t="str">
        <f t="shared" ref="O18:O60" si="3">IF(G18&lt;&gt;"","",IF(H18&lt;&gt;"",H18,IF(O17&lt;&gt;"",O17,"")))</f>
        <v/>
      </c>
      <c r="P18" s="94" t="str">
        <f t="shared" ref="P18:P60" si="4">IF(OR(G18&lt;&gt;"",H18&lt;&gt;""),"",IF(I18&lt;&gt;"",I18,IF(P17&lt;&gt;"",P17,"")))</f>
        <v/>
      </c>
      <c r="Q18" s="94" t="str">
        <f t="shared" ref="Q18:Q60" si="5">IF(OR(G18&lt;&gt;"",H18&lt;&gt;"",I18&lt;&gt;""),"",IF(J18&lt;&gt;"",J18,IF(Q17&lt;&gt;"",Q17,"")))</f>
        <v/>
      </c>
      <c r="R18" s="94">
        <f t="shared" ref="R18:R34" si="6">IF(N18&lt;&gt;"",N18/100,1)</f>
        <v>1</v>
      </c>
      <c r="S18" s="94">
        <f t="shared" ref="S18:U33" si="7">IF(O18&lt;&gt;"",O18/100,1)</f>
        <v>1</v>
      </c>
      <c r="T18" s="94">
        <f t="shared" si="7"/>
        <v>1</v>
      </c>
      <c r="U18" s="94">
        <f t="shared" si="7"/>
        <v>1</v>
      </c>
      <c r="V18" s="94" t="str">
        <f>IF(OR(F18="P",F18="p",F18="M",F18="m",F18="O",F18="o"),"X","")</f>
        <v/>
      </c>
      <c r="W18" s="94" t="str">
        <f t="shared" ref="W18:W60" si="8">IF(V18&lt;&gt;"",R18*S18*T18*U18*100,"")</f>
        <v/>
      </c>
      <c r="X18" s="94" t="str">
        <f>IF(OR(F18="P",F18="p",F18="M",F18="m",F18="-",F18="N",F18="n"),"X","")</f>
        <v/>
      </c>
      <c r="Y18" s="94">
        <f t="shared" ref="Y18:Y60" si="9">IF(X18&lt;&gt;"",Y17+1,Y17)</f>
        <v>1</v>
      </c>
    </row>
    <row r="19" spans="2:25" x14ac:dyDescent="0.25">
      <c r="B19" s="80"/>
      <c r="C19" s="81"/>
      <c r="D19" s="81"/>
      <c r="E19" s="81"/>
      <c r="F19" s="82"/>
      <c r="G19" s="88"/>
      <c r="H19" s="89"/>
      <c r="I19" s="89"/>
      <c r="J19" s="90"/>
      <c r="K19" s="86" t="str">
        <f t="shared" si="0"/>
        <v/>
      </c>
      <c r="L19" s="87" t="str">
        <f t="shared" si="1"/>
        <v/>
      </c>
      <c r="N19" s="94" t="str">
        <f t="shared" si="2"/>
        <v/>
      </c>
      <c r="O19" s="94" t="str">
        <f t="shared" si="3"/>
        <v/>
      </c>
      <c r="P19" s="94" t="str">
        <f t="shared" si="4"/>
        <v/>
      </c>
      <c r="Q19" s="94" t="str">
        <f t="shared" si="5"/>
        <v/>
      </c>
      <c r="R19" s="94">
        <f t="shared" si="6"/>
        <v>1</v>
      </c>
      <c r="S19" s="94">
        <f t="shared" si="7"/>
        <v>1</v>
      </c>
      <c r="T19" s="94">
        <f t="shared" si="7"/>
        <v>1</v>
      </c>
      <c r="U19" s="94">
        <f t="shared" si="7"/>
        <v>1</v>
      </c>
      <c r="V19" s="94" t="str">
        <f t="shared" ref="V19:V60" si="10">IF(OR(F19="P",F19="p",F19="M",F19="m",F19="O",F19="o"),"X","")</f>
        <v/>
      </c>
      <c r="W19" s="94" t="str">
        <f t="shared" si="8"/>
        <v/>
      </c>
      <c r="X19" s="94" t="str">
        <f t="shared" ref="X19:X60" si="11">IF(OR(F19="P",F19="p",F19="M",F19="m",F19="-",F19="N",F19="n"),"X","")</f>
        <v/>
      </c>
      <c r="Y19" s="94">
        <f t="shared" si="9"/>
        <v>1</v>
      </c>
    </row>
    <row r="20" spans="2:25" x14ac:dyDescent="0.25">
      <c r="B20" s="80"/>
      <c r="C20" s="81"/>
      <c r="D20" s="81"/>
      <c r="E20" s="81"/>
      <c r="F20" s="82"/>
      <c r="G20" s="88"/>
      <c r="H20" s="89"/>
      <c r="I20" s="89"/>
      <c r="J20" s="90"/>
      <c r="K20" s="86" t="str">
        <f t="shared" si="0"/>
        <v/>
      </c>
      <c r="L20" s="87" t="str">
        <f t="shared" si="1"/>
        <v/>
      </c>
      <c r="N20" s="94" t="str">
        <f t="shared" si="2"/>
        <v/>
      </c>
      <c r="O20" s="94" t="str">
        <f t="shared" si="3"/>
        <v/>
      </c>
      <c r="P20" s="94" t="str">
        <f t="shared" si="4"/>
        <v/>
      </c>
      <c r="Q20" s="94" t="str">
        <f t="shared" si="5"/>
        <v/>
      </c>
      <c r="R20" s="94">
        <f t="shared" si="6"/>
        <v>1</v>
      </c>
      <c r="S20" s="94">
        <f t="shared" si="7"/>
        <v>1</v>
      </c>
      <c r="T20" s="94">
        <f t="shared" si="7"/>
        <v>1</v>
      </c>
      <c r="U20" s="94">
        <f t="shared" si="7"/>
        <v>1</v>
      </c>
      <c r="V20" s="94" t="str">
        <f t="shared" si="10"/>
        <v/>
      </c>
      <c r="W20" s="94" t="str">
        <f t="shared" si="8"/>
        <v/>
      </c>
      <c r="X20" s="94" t="str">
        <f t="shared" si="11"/>
        <v/>
      </c>
      <c r="Y20" s="94">
        <f t="shared" si="9"/>
        <v>1</v>
      </c>
    </row>
    <row r="21" spans="2:25" x14ac:dyDescent="0.25">
      <c r="B21" s="80"/>
      <c r="C21" s="81"/>
      <c r="D21" s="81"/>
      <c r="E21" s="81"/>
      <c r="F21" s="82"/>
      <c r="G21" s="88"/>
      <c r="H21" s="89"/>
      <c r="I21" s="89"/>
      <c r="J21" s="90"/>
      <c r="K21" s="86" t="str">
        <f t="shared" si="0"/>
        <v/>
      </c>
      <c r="L21" s="87" t="str">
        <f t="shared" si="1"/>
        <v/>
      </c>
      <c r="N21" s="94" t="str">
        <f t="shared" si="2"/>
        <v/>
      </c>
      <c r="O21" s="94" t="str">
        <f t="shared" si="3"/>
        <v/>
      </c>
      <c r="P21" s="94" t="str">
        <f t="shared" si="4"/>
        <v/>
      </c>
      <c r="Q21" s="94" t="str">
        <f t="shared" si="5"/>
        <v/>
      </c>
      <c r="R21" s="94">
        <f t="shared" si="6"/>
        <v>1</v>
      </c>
      <c r="S21" s="94">
        <f t="shared" si="7"/>
        <v>1</v>
      </c>
      <c r="T21" s="94">
        <f t="shared" si="7"/>
        <v>1</v>
      </c>
      <c r="U21" s="94">
        <f t="shared" si="7"/>
        <v>1</v>
      </c>
      <c r="V21" s="94" t="str">
        <f t="shared" si="10"/>
        <v/>
      </c>
      <c r="W21" s="94" t="str">
        <f t="shared" si="8"/>
        <v/>
      </c>
      <c r="X21" s="94" t="str">
        <f t="shared" si="11"/>
        <v/>
      </c>
      <c r="Y21" s="94">
        <f t="shared" si="9"/>
        <v>1</v>
      </c>
    </row>
    <row r="22" spans="2:25" x14ac:dyDescent="0.25">
      <c r="B22" s="80"/>
      <c r="C22" s="81"/>
      <c r="D22" s="81"/>
      <c r="E22" s="81"/>
      <c r="F22" s="82"/>
      <c r="G22" s="88"/>
      <c r="H22" s="89"/>
      <c r="I22" s="89"/>
      <c r="J22" s="90"/>
      <c r="K22" s="86" t="str">
        <f t="shared" si="0"/>
        <v/>
      </c>
      <c r="L22" s="87" t="str">
        <f t="shared" si="1"/>
        <v/>
      </c>
      <c r="N22" s="94" t="str">
        <f t="shared" si="2"/>
        <v/>
      </c>
      <c r="O22" s="94" t="str">
        <f t="shared" si="3"/>
        <v/>
      </c>
      <c r="P22" s="94" t="str">
        <f t="shared" si="4"/>
        <v/>
      </c>
      <c r="Q22" s="94" t="str">
        <f t="shared" si="5"/>
        <v/>
      </c>
      <c r="R22" s="94">
        <f t="shared" si="6"/>
        <v>1</v>
      </c>
      <c r="S22" s="94">
        <f t="shared" si="7"/>
        <v>1</v>
      </c>
      <c r="T22" s="94">
        <f t="shared" si="7"/>
        <v>1</v>
      </c>
      <c r="U22" s="94">
        <f t="shared" si="7"/>
        <v>1</v>
      </c>
      <c r="V22" s="94" t="str">
        <f t="shared" si="10"/>
        <v/>
      </c>
      <c r="W22" s="94" t="str">
        <f t="shared" si="8"/>
        <v/>
      </c>
      <c r="X22" s="94" t="str">
        <f t="shared" si="11"/>
        <v/>
      </c>
      <c r="Y22" s="94">
        <f t="shared" si="9"/>
        <v>1</v>
      </c>
    </row>
    <row r="23" spans="2:25" x14ac:dyDescent="0.25">
      <c r="B23" s="80"/>
      <c r="C23" s="81"/>
      <c r="D23" s="81"/>
      <c r="E23" s="81"/>
      <c r="F23" s="82"/>
      <c r="G23" s="88"/>
      <c r="H23" s="89"/>
      <c r="I23" s="89"/>
      <c r="J23" s="90"/>
      <c r="K23" s="86" t="str">
        <f t="shared" si="0"/>
        <v/>
      </c>
      <c r="L23" s="87" t="str">
        <f t="shared" si="1"/>
        <v/>
      </c>
      <c r="N23" s="94" t="str">
        <f t="shared" si="2"/>
        <v/>
      </c>
      <c r="O23" s="94" t="str">
        <f t="shared" si="3"/>
        <v/>
      </c>
      <c r="P23" s="94" t="str">
        <f t="shared" si="4"/>
        <v/>
      </c>
      <c r="Q23" s="94" t="str">
        <f t="shared" si="5"/>
        <v/>
      </c>
      <c r="R23" s="94">
        <f t="shared" si="6"/>
        <v>1</v>
      </c>
      <c r="S23" s="94">
        <f t="shared" si="7"/>
        <v>1</v>
      </c>
      <c r="T23" s="94">
        <f t="shared" si="7"/>
        <v>1</v>
      </c>
      <c r="U23" s="94">
        <f t="shared" si="7"/>
        <v>1</v>
      </c>
      <c r="V23" s="94" t="str">
        <f t="shared" si="10"/>
        <v/>
      </c>
      <c r="W23" s="94" t="str">
        <f t="shared" si="8"/>
        <v/>
      </c>
      <c r="X23" s="94" t="str">
        <f t="shared" si="11"/>
        <v/>
      </c>
      <c r="Y23" s="94">
        <f t="shared" si="9"/>
        <v>1</v>
      </c>
    </row>
    <row r="24" spans="2:25" x14ac:dyDescent="0.25">
      <c r="B24" s="80"/>
      <c r="C24" s="81"/>
      <c r="D24" s="81"/>
      <c r="E24" s="81"/>
      <c r="F24" s="82"/>
      <c r="G24" s="88"/>
      <c r="H24" s="89"/>
      <c r="I24" s="89"/>
      <c r="J24" s="90"/>
      <c r="K24" s="86" t="str">
        <f t="shared" si="0"/>
        <v/>
      </c>
      <c r="L24" s="87" t="str">
        <f t="shared" si="1"/>
        <v/>
      </c>
      <c r="N24" s="94" t="str">
        <f t="shared" si="2"/>
        <v/>
      </c>
      <c r="O24" s="94" t="str">
        <f t="shared" si="3"/>
        <v/>
      </c>
      <c r="P24" s="94" t="str">
        <f t="shared" si="4"/>
        <v/>
      </c>
      <c r="Q24" s="94" t="str">
        <f t="shared" si="5"/>
        <v/>
      </c>
      <c r="R24" s="94">
        <f t="shared" si="6"/>
        <v>1</v>
      </c>
      <c r="S24" s="94">
        <f t="shared" si="7"/>
        <v>1</v>
      </c>
      <c r="T24" s="94">
        <f t="shared" si="7"/>
        <v>1</v>
      </c>
      <c r="U24" s="94">
        <f t="shared" si="7"/>
        <v>1</v>
      </c>
      <c r="V24" s="94" t="str">
        <f t="shared" si="10"/>
        <v/>
      </c>
      <c r="W24" s="94" t="str">
        <f t="shared" si="8"/>
        <v/>
      </c>
      <c r="X24" s="94" t="str">
        <f t="shared" si="11"/>
        <v/>
      </c>
      <c r="Y24" s="94">
        <f t="shared" si="9"/>
        <v>1</v>
      </c>
    </row>
    <row r="25" spans="2:25" x14ac:dyDescent="0.25">
      <c r="B25" s="80"/>
      <c r="C25" s="81"/>
      <c r="D25" s="81"/>
      <c r="E25" s="81"/>
      <c r="F25" s="82"/>
      <c r="G25" s="88"/>
      <c r="H25" s="89"/>
      <c r="I25" s="89"/>
      <c r="J25" s="90"/>
      <c r="K25" s="86" t="str">
        <f t="shared" si="0"/>
        <v/>
      </c>
      <c r="L25" s="87" t="str">
        <f t="shared" si="1"/>
        <v/>
      </c>
      <c r="N25" s="94" t="str">
        <f t="shared" si="2"/>
        <v/>
      </c>
      <c r="O25" s="94" t="str">
        <f t="shared" si="3"/>
        <v/>
      </c>
      <c r="P25" s="94" t="str">
        <f t="shared" si="4"/>
        <v/>
      </c>
      <c r="Q25" s="94" t="str">
        <f t="shared" si="5"/>
        <v/>
      </c>
      <c r="R25" s="94">
        <f t="shared" si="6"/>
        <v>1</v>
      </c>
      <c r="S25" s="94">
        <f t="shared" si="7"/>
        <v>1</v>
      </c>
      <c r="T25" s="94">
        <f t="shared" si="7"/>
        <v>1</v>
      </c>
      <c r="U25" s="94">
        <f t="shared" si="7"/>
        <v>1</v>
      </c>
      <c r="V25" s="94" t="str">
        <f t="shared" si="10"/>
        <v/>
      </c>
      <c r="W25" s="94" t="str">
        <f t="shared" si="8"/>
        <v/>
      </c>
      <c r="X25" s="94" t="str">
        <f t="shared" si="11"/>
        <v/>
      </c>
      <c r="Y25" s="94">
        <f t="shared" si="9"/>
        <v>1</v>
      </c>
    </row>
    <row r="26" spans="2:25" x14ac:dyDescent="0.25">
      <c r="B26" s="80"/>
      <c r="C26" s="81"/>
      <c r="D26" s="81"/>
      <c r="E26" s="81"/>
      <c r="F26" s="82"/>
      <c r="G26" s="88"/>
      <c r="H26" s="89"/>
      <c r="I26" s="89"/>
      <c r="J26" s="90"/>
      <c r="K26" s="86" t="str">
        <f t="shared" si="0"/>
        <v/>
      </c>
      <c r="L26" s="87" t="str">
        <f t="shared" si="1"/>
        <v/>
      </c>
      <c r="N26" s="94" t="str">
        <f t="shared" si="2"/>
        <v/>
      </c>
      <c r="O26" s="94" t="str">
        <f t="shared" si="3"/>
        <v/>
      </c>
      <c r="P26" s="94" t="str">
        <f t="shared" si="4"/>
        <v/>
      </c>
      <c r="Q26" s="94" t="str">
        <f t="shared" si="5"/>
        <v/>
      </c>
      <c r="R26" s="94">
        <f t="shared" si="6"/>
        <v>1</v>
      </c>
      <c r="S26" s="94">
        <f t="shared" si="7"/>
        <v>1</v>
      </c>
      <c r="T26" s="94">
        <f t="shared" si="7"/>
        <v>1</v>
      </c>
      <c r="U26" s="94">
        <f t="shared" si="7"/>
        <v>1</v>
      </c>
      <c r="V26" s="94" t="str">
        <f t="shared" si="10"/>
        <v/>
      </c>
      <c r="W26" s="94" t="str">
        <f t="shared" si="8"/>
        <v/>
      </c>
      <c r="X26" s="94" t="str">
        <f t="shared" si="11"/>
        <v/>
      </c>
      <c r="Y26" s="94">
        <f t="shared" si="9"/>
        <v>1</v>
      </c>
    </row>
    <row r="27" spans="2:25" x14ac:dyDescent="0.25">
      <c r="B27" s="80"/>
      <c r="C27" s="81"/>
      <c r="D27" s="81"/>
      <c r="E27" s="81"/>
      <c r="F27" s="82"/>
      <c r="G27" s="88"/>
      <c r="H27" s="89"/>
      <c r="I27" s="89"/>
      <c r="J27" s="90"/>
      <c r="K27" s="86" t="str">
        <f t="shared" si="0"/>
        <v/>
      </c>
      <c r="L27" s="87" t="str">
        <f t="shared" si="1"/>
        <v/>
      </c>
      <c r="N27" s="94" t="str">
        <f t="shared" si="2"/>
        <v/>
      </c>
      <c r="O27" s="94" t="str">
        <f t="shared" si="3"/>
        <v/>
      </c>
      <c r="P27" s="94" t="str">
        <f t="shared" si="4"/>
        <v/>
      </c>
      <c r="Q27" s="94" t="str">
        <f t="shared" si="5"/>
        <v/>
      </c>
      <c r="R27" s="94">
        <f t="shared" si="6"/>
        <v>1</v>
      </c>
      <c r="S27" s="94">
        <f t="shared" si="7"/>
        <v>1</v>
      </c>
      <c r="T27" s="94">
        <f t="shared" si="7"/>
        <v>1</v>
      </c>
      <c r="U27" s="94">
        <f t="shared" si="7"/>
        <v>1</v>
      </c>
      <c r="V27" s="94" t="str">
        <f t="shared" si="10"/>
        <v/>
      </c>
      <c r="W27" s="94" t="str">
        <f t="shared" si="8"/>
        <v/>
      </c>
      <c r="X27" s="94" t="str">
        <f t="shared" si="11"/>
        <v/>
      </c>
      <c r="Y27" s="94">
        <f t="shared" si="9"/>
        <v>1</v>
      </c>
    </row>
    <row r="28" spans="2:25" x14ac:dyDescent="0.25">
      <c r="B28" s="80"/>
      <c r="C28" s="81"/>
      <c r="D28" s="81"/>
      <c r="E28" s="81"/>
      <c r="F28" s="82"/>
      <c r="G28" s="88"/>
      <c r="H28" s="89"/>
      <c r="I28" s="89"/>
      <c r="J28" s="90"/>
      <c r="K28" s="86" t="str">
        <f t="shared" si="0"/>
        <v/>
      </c>
      <c r="L28" s="87" t="str">
        <f t="shared" si="1"/>
        <v/>
      </c>
      <c r="N28" s="94" t="str">
        <f t="shared" si="2"/>
        <v/>
      </c>
      <c r="O28" s="94" t="str">
        <f t="shared" si="3"/>
        <v/>
      </c>
      <c r="P28" s="94" t="str">
        <f t="shared" si="4"/>
        <v/>
      </c>
      <c r="Q28" s="94" t="str">
        <f t="shared" si="5"/>
        <v/>
      </c>
      <c r="R28" s="94">
        <f t="shared" si="6"/>
        <v>1</v>
      </c>
      <c r="S28" s="94">
        <f t="shared" si="7"/>
        <v>1</v>
      </c>
      <c r="T28" s="94">
        <f t="shared" si="7"/>
        <v>1</v>
      </c>
      <c r="U28" s="94">
        <f t="shared" si="7"/>
        <v>1</v>
      </c>
      <c r="V28" s="94" t="str">
        <f t="shared" si="10"/>
        <v/>
      </c>
      <c r="W28" s="94" t="str">
        <f t="shared" si="8"/>
        <v/>
      </c>
      <c r="X28" s="94" t="str">
        <f t="shared" si="11"/>
        <v/>
      </c>
      <c r="Y28" s="94">
        <f t="shared" si="9"/>
        <v>1</v>
      </c>
    </row>
    <row r="29" spans="2:25" x14ac:dyDescent="0.25">
      <c r="B29" s="80"/>
      <c r="C29" s="81"/>
      <c r="D29" s="81"/>
      <c r="E29" s="81"/>
      <c r="F29" s="82"/>
      <c r="G29" s="88"/>
      <c r="H29" s="89"/>
      <c r="I29" s="89"/>
      <c r="J29" s="90"/>
      <c r="K29" s="86" t="str">
        <f t="shared" si="0"/>
        <v/>
      </c>
      <c r="L29" s="87" t="str">
        <f t="shared" si="1"/>
        <v/>
      </c>
      <c r="N29" s="94" t="str">
        <f t="shared" si="2"/>
        <v/>
      </c>
      <c r="O29" s="94" t="str">
        <f t="shared" si="3"/>
        <v/>
      </c>
      <c r="P29" s="94" t="str">
        <f t="shared" si="4"/>
        <v/>
      </c>
      <c r="Q29" s="94" t="str">
        <f t="shared" si="5"/>
        <v/>
      </c>
      <c r="R29" s="94">
        <f t="shared" si="6"/>
        <v>1</v>
      </c>
      <c r="S29" s="94">
        <f t="shared" si="7"/>
        <v>1</v>
      </c>
      <c r="T29" s="94">
        <f t="shared" si="7"/>
        <v>1</v>
      </c>
      <c r="U29" s="94">
        <f t="shared" si="7"/>
        <v>1</v>
      </c>
      <c r="V29" s="94" t="str">
        <f t="shared" si="10"/>
        <v/>
      </c>
      <c r="W29" s="94" t="str">
        <f t="shared" si="8"/>
        <v/>
      </c>
      <c r="X29" s="94" t="str">
        <f t="shared" si="11"/>
        <v/>
      </c>
      <c r="Y29" s="94">
        <f t="shared" si="9"/>
        <v>1</v>
      </c>
    </row>
    <row r="30" spans="2:25" x14ac:dyDescent="0.25">
      <c r="B30" s="80"/>
      <c r="C30" s="81"/>
      <c r="D30" s="81"/>
      <c r="E30" s="81"/>
      <c r="F30" s="82"/>
      <c r="G30" s="88"/>
      <c r="H30" s="89"/>
      <c r="I30" s="89"/>
      <c r="J30" s="90"/>
      <c r="K30" s="86" t="str">
        <f t="shared" si="0"/>
        <v/>
      </c>
      <c r="L30" s="87" t="str">
        <f t="shared" si="1"/>
        <v/>
      </c>
      <c r="N30" s="94" t="str">
        <f t="shared" si="2"/>
        <v/>
      </c>
      <c r="O30" s="94" t="str">
        <f t="shared" si="3"/>
        <v/>
      </c>
      <c r="P30" s="94" t="str">
        <f t="shared" si="4"/>
        <v/>
      </c>
      <c r="Q30" s="94" t="str">
        <f t="shared" si="5"/>
        <v/>
      </c>
      <c r="R30" s="94">
        <f t="shared" si="6"/>
        <v>1</v>
      </c>
      <c r="S30" s="94">
        <f t="shared" si="7"/>
        <v>1</v>
      </c>
      <c r="T30" s="94">
        <f t="shared" si="7"/>
        <v>1</v>
      </c>
      <c r="U30" s="94">
        <f t="shared" si="7"/>
        <v>1</v>
      </c>
      <c r="V30" s="94" t="str">
        <f t="shared" si="10"/>
        <v/>
      </c>
      <c r="W30" s="94" t="str">
        <f t="shared" si="8"/>
        <v/>
      </c>
      <c r="X30" s="94" t="str">
        <f t="shared" si="11"/>
        <v/>
      </c>
      <c r="Y30" s="94">
        <f t="shared" si="9"/>
        <v>1</v>
      </c>
    </row>
    <row r="31" spans="2:25" x14ac:dyDescent="0.25">
      <c r="B31" s="80"/>
      <c r="C31" s="81"/>
      <c r="D31" s="81"/>
      <c r="E31" s="81"/>
      <c r="F31" s="82"/>
      <c r="G31" s="88"/>
      <c r="H31" s="89"/>
      <c r="I31" s="89"/>
      <c r="J31" s="90"/>
      <c r="K31" s="86" t="str">
        <f t="shared" si="0"/>
        <v/>
      </c>
      <c r="L31" s="87" t="str">
        <f t="shared" si="1"/>
        <v/>
      </c>
      <c r="N31" s="94" t="str">
        <f t="shared" si="2"/>
        <v/>
      </c>
      <c r="O31" s="94" t="str">
        <f t="shared" si="3"/>
        <v/>
      </c>
      <c r="P31" s="94" t="str">
        <f t="shared" si="4"/>
        <v/>
      </c>
      <c r="Q31" s="94" t="str">
        <f t="shared" si="5"/>
        <v/>
      </c>
      <c r="R31" s="94">
        <f t="shared" si="6"/>
        <v>1</v>
      </c>
      <c r="S31" s="94">
        <f t="shared" si="7"/>
        <v>1</v>
      </c>
      <c r="T31" s="94">
        <f t="shared" si="7"/>
        <v>1</v>
      </c>
      <c r="U31" s="94">
        <f t="shared" si="7"/>
        <v>1</v>
      </c>
      <c r="V31" s="94" t="str">
        <f t="shared" si="10"/>
        <v/>
      </c>
      <c r="W31" s="94" t="str">
        <f t="shared" si="8"/>
        <v/>
      </c>
      <c r="X31" s="94" t="str">
        <f t="shared" si="11"/>
        <v/>
      </c>
      <c r="Y31" s="94">
        <f t="shared" si="9"/>
        <v>1</v>
      </c>
    </row>
    <row r="32" spans="2:25" x14ac:dyDescent="0.25">
      <c r="B32" s="80"/>
      <c r="C32" s="81"/>
      <c r="D32" s="81"/>
      <c r="E32" s="81"/>
      <c r="F32" s="82"/>
      <c r="G32" s="88"/>
      <c r="H32" s="89"/>
      <c r="I32" s="89"/>
      <c r="J32" s="90"/>
      <c r="K32" s="86" t="str">
        <f t="shared" si="0"/>
        <v/>
      </c>
      <c r="L32" s="87" t="str">
        <f t="shared" si="1"/>
        <v/>
      </c>
      <c r="N32" s="94" t="str">
        <f t="shared" si="2"/>
        <v/>
      </c>
      <c r="O32" s="94" t="str">
        <f t="shared" si="3"/>
        <v/>
      </c>
      <c r="P32" s="94" t="str">
        <f t="shared" si="4"/>
        <v/>
      </c>
      <c r="Q32" s="94" t="str">
        <f t="shared" si="5"/>
        <v/>
      </c>
      <c r="R32" s="94">
        <f t="shared" si="6"/>
        <v>1</v>
      </c>
      <c r="S32" s="94">
        <f t="shared" si="7"/>
        <v>1</v>
      </c>
      <c r="T32" s="94">
        <f t="shared" si="7"/>
        <v>1</v>
      </c>
      <c r="U32" s="94">
        <f t="shared" si="7"/>
        <v>1</v>
      </c>
      <c r="V32" s="94" t="str">
        <f t="shared" si="10"/>
        <v/>
      </c>
      <c r="W32" s="94" t="str">
        <f t="shared" si="8"/>
        <v/>
      </c>
      <c r="X32" s="94" t="str">
        <f t="shared" si="11"/>
        <v/>
      </c>
      <c r="Y32" s="94">
        <f t="shared" si="9"/>
        <v>1</v>
      </c>
    </row>
    <row r="33" spans="2:25" x14ac:dyDescent="0.25">
      <c r="B33" s="80"/>
      <c r="C33" s="81"/>
      <c r="D33" s="81"/>
      <c r="E33" s="81"/>
      <c r="F33" s="82"/>
      <c r="G33" s="88"/>
      <c r="H33" s="89"/>
      <c r="I33" s="89"/>
      <c r="J33" s="90"/>
      <c r="K33" s="86" t="str">
        <f t="shared" si="0"/>
        <v/>
      </c>
      <c r="L33" s="87" t="str">
        <f t="shared" si="1"/>
        <v/>
      </c>
      <c r="N33" s="94" t="str">
        <f t="shared" si="2"/>
        <v/>
      </c>
      <c r="O33" s="94" t="str">
        <f t="shared" si="3"/>
        <v/>
      </c>
      <c r="P33" s="94" t="str">
        <f t="shared" si="4"/>
        <v/>
      </c>
      <c r="Q33" s="94" t="str">
        <f t="shared" si="5"/>
        <v/>
      </c>
      <c r="R33" s="94">
        <f t="shared" si="6"/>
        <v>1</v>
      </c>
      <c r="S33" s="94">
        <f t="shared" si="7"/>
        <v>1</v>
      </c>
      <c r="T33" s="94">
        <f t="shared" si="7"/>
        <v>1</v>
      </c>
      <c r="U33" s="94">
        <f t="shared" si="7"/>
        <v>1</v>
      </c>
      <c r="V33" s="94" t="str">
        <f t="shared" si="10"/>
        <v/>
      </c>
      <c r="W33" s="94" t="str">
        <f t="shared" si="8"/>
        <v/>
      </c>
      <c r="X33" s="94" t="str">
        <f t="shared" si="11"/>
        <v/>
      </c>
      <c r="Y33" s="94">
        <f t="shared" si="9"/>
        <v>1</v>
      </c>
    </row>
    <row r="34" spans="2:25" x14ac:dyDescent="0.25">
      <c r="B34" s="80"/>
      <c r="C34" s="81"/>
      <c r="D34" s="81"/>
      <c r="E34" s="81"/>
      <c r="F34" s="82"/>
      <c r="G34" s="88"/>
      <c r="H34" s="89"/>
      <c r="I34" s="89"/>
      <c r="J34" s="90"/>
      <c r="K34" s="86" t="str">
        <f t="shared" si="0"/>
        <v/>
      </c>
      <c r="L34" s="87" t="str">
        <f t="shared" si="1"/>
        <v/>
      </c>
      <c r="N34" s="94" t="str">
        <f t="shared" si="2"/>
        <v/>
      </c>
      <c r="O34" s="94" t="str">
        <f t="shared" si="3"/>
        <v/>
      </c>
      <c r="P34" s="94" t="str">
        <f t="shared" si="4"/>
        <v/>
      </c>
      <c r="Q34" s="94" t="str">
        <f t="shared" si="5"/>
        <v/>
      </c>
      <c r="R34" s="94">
        <f t="shared" si="6"/>
        <v>1</v>
      </c>
      <c r="S34" s="94">
        <f>IF(O34&lt;&gt;"",O34/100,1)</f>
        <v>1</v>
      </c>
      <c r="T34" s="94">
        <f>IF(P34&lt;&gt;"",P34/100,1)</f>
        <v>1</v>
      </c>
      <c r="U34" s="94">
        <f>IF(Q34&lt;&gt;"",Q34/100,1)</f>
        <v>1</v>
      </c>
      <c r="V34" s="94" t="str">
        <f t="shared" si="10"/>
        <v/>
      </c>
      <c r="W34" s="94" t="str">
        <f t="shared" si="8"/>
        <v/>
      </c>
      <c r="X34" s="94" t="str">
        <f t="shared" si="11"/>
        <v/>
      </c>
      <c r="Y34" s="94">
        <f t="shared" si="9"/>
        <v>1</v>
      </c>
    </row>
    <row r="35" spans="2:25" x14ac:dyDescent="0.25">
      <c r="B35" s="80"/>
      <c r="C35" s="81"/>
      <c r="D35" s="81"/>
      <c r="E35" s="81"/>
      <c r="F35" s="82"/>
      <c r="G35" s="88"/>
      <c r="H35" s="89"/>
      <c r="I35" s="89"/>
      <c r="J35" s="90"/>
      <c r="K35" s="86" t="str">
        <f t="shared" si="0"/>
        <v/>
      </c>
      <c r="L35" s="87" t="str">
        <f t="shared" si="1"/>
        <v/>
      </c>
      <c r="N35" s="94" t="str">
        <f t="shared" si="2"/>
        <v/>
      </c>
      <c r="O35" s="94" t="str">
        <f t="shared" si="3"/>
        <v/>
      </c>
      <c r="P35" s="94" t="str">
        <f t="shared" si="4"/>
        <v/>
      </c>
      <c r="Q35" s="94" t="str">
        <f t="shared" si="5"/>
        <v/>
      </c>
      <c r="R35" s="94">
        <f t="shared" ref="R35:U60" si="12">IF(N35&lt;&gt;"",N35/100,1)</f>
        <v>1</v>
      </c>
      <c r="S35" s="94">
        <f t="shared" si="12"/>
        <v>1</v>
      </c>
      <c r="T35" s="94">
        <f t="shared" si="12"/>
        <v>1</v>
      </c>
      <c r="U35" s="94">
        <f t="shared" si="12"/>
        <v>1</v>
      </c>
      <c r="V35" s="94" t="str">
        <f t="shared" si="10"/>
        <v/>
      </c>
      <c r="W35" s="94" t="str">
        <f t="shared" si="8"/>
        <v/>
      </c>
      <c r="X35" s="94" t="str">
        <f t="shared" si="11"/>
        <v/>
      </c>
      <c r="Y35" s="94">
        <f t="shared" si="9"/>
        <v>1</v>
      </c>
    </row>
    <row r="36" spans="2:25" x14ac:dyDescent="0.25">
      <c r="B36" s="80"/>
      <c r="C36" s="81"/>
      <c r="D36" s="81"/>
      <c r="E36" s="81"/>
      <c r="F36" s="82"/>
      <c r="G36" s="88"/>
      <c r="H36" s="89"/>
      <c r="I36" s="89"/>
      <c r="J36" s="90"/>
      <c r="K36" s="86" t="str">
        <f t="shared" si="0"/>
        <v/>
      </c>
      <c r="L36" s="87" t="str">
        <f t="shared" si="1"/>
        <v/>
      </c>
      <c r="N36" s="94" t="str">
        <f t="shared" si="2"/>
        <v/>
      </c>
      <c r="O36" s="94" t="str">
        <f t="shared" si="3"/>
        <v/>
      </c>
      <c r="P36" s="94" t="str">
        <f t="shared" si="4"/>
        <v/>
      </c>
      <c r="Q36" s="94" t="str">
        <f t="shared" si="5"/>
        <v/>
      </c>
      <c r="R36" s="94">
        <f t="shared" si="12"/>
        <v>1</v>
      </c>
      <c r="S36" s="94">
        <f t="shared" si="12"/>
        <v>1</v>
      </c>
      <c r="T36" s="94">
        <f t="shared" si="12"/>
        <v>1</v>
      </c>
      <c r="U36" s="94">
        <f t="shared" si="12"/>
        <v>1</v>
      </c>
      <c r="V36" s="94" t="str">
        <f t="shared" si="10"/>
        <v/>
      </c>
      <c r="W36" s="94" t="str">
        <f t="shared" si="8"/>
        <v/>
      </c>
      <c r="X36" s="94" t="str">
        <f t="shared" si="11"/>
        <v/>
      </c>
      <c r="Y36" s="94">
        <f t="shared" si="9"/>
        <v>1</v>
      </c>
    </row>
    <row r="37" spans="2:25" x14ac:dyDescent="0.25">
      <c r="B37" s="80"/>
      <c r="C37" s="81"/>
      <c r="D37" s="81"/>
      <c r="E37" s="81"/>
      <c r="F37" s="82"/>
      <c r="G37" s="88"/>
      <c r="H37" s="89"/>
      <c r="I37" s="89"/>
      <c r="J37" s="90"/>
      <c r="K37" s="86" t="str">
        <f t="shared" si="0"/>
        <v/>
      </c>
      <c r="L37" s="87" t="str">
        <f t="shared" si="1"/>
        <v/>
      </c>
      <c r="N37" s="94" t="str">
        <f t="shared" si="2"/>
        <v/>
      </c>
      <c r="O37" s="94" t="str">
        <f t="shared" si="3"/>
        <v/>
      </c>
      <c r="P37" s="94" t="str">
        <f t="shared" si="4"/>
        <v/>
      </c>
      <c r="Q37" s="94" t="str">
        <f t="shared" si="5"/>
        <v/>
      </c>
      <c r="R37" s="94">
        <f t="shared" si="12"/>
        <v>1</v>
      </c>
      <c r="S37" s="94">
        <f t="shared" si="12"/>
        <v>1</v>
      </c>
      <c r="T37" s="94">
        <f t="shared" si="12"/>
        <v>1</v>
      </c>
      <c r="U37" s="94">
        <f t="shared" si="12"/>
        <v>1</v>
      </c>
      <c r="V37" s="94" t="str">
        <f t="shared" si="10"/>
        <v/>
      </c>
      <c r="W37" s="94" t="str">
        <f t="shared" si="8"/>
        <v/>
      </c>
      <c r="X37" s="94" t="str">
        <f t="shared" si="11"/>
        <v/>
      </c>
      <c r="Y37" s="94">
        <f t="shared" si="9"/>
        <v>1</v>
      </c>
    </row>
    <row r="38" spans="2:25" x14ac:dyDescent="0.25">
      <c r="B38" s="80"/>
      <c r="C38" s="81"/>
      <c r="D38" s="81"/>
      <c r="E38" s="81"/>
      <c r="F38" s="82"/>
      <c r="G38" s="88"/>
      <c r="H38" s="89"/>
      <c r="I38" s="89"/>
      <c r="J38" s="90"/>
      <c r="K38" s="86" t="str">
        <f t="shared" si="0"/>
        <v/>
      </c>
      <c r="L38" s="87" t="str">
        <f t="shared" si="1"/>
        <v/>
      </c>
      <c r="N38" s="94" t="str">
        <f t="shared" si="2"/>
        <v/>
      </c>
      <c r="O38" s="94" t="str">
        <f t="shared" si="3"/>
        <v/>
      </c>
      <c r="P38" s="94" t="str">
        <f t="shared" si="4"/>
        <v/>
      </c>
      <c r="Q38" s="94" t="str">
        <f t="shared" si="5"/>
        <v/>
      </c>
      <c r="R38" s="94">
        <f t="shared" si="12"/>
        <v>1</v>
      </c>
      <c r="S38" s="94">
        <f t="shared" si="12"/>
        <v>1</v>
      </c>
      <c r="T38" s="94">
        <f t="shared" si="12"/>
        <v>1</v>
      </c>
      <c r="U38" s="94">
        <f t="shared" si="12"/>
        <v>1</v>
      </c>
      <c r="V38" s="94" t="str">
        <f t="shared" si="10"/>
        <v/>
      </c>
      <c r="W38" s="94" t="str">
        <f t="shared" si="8"/>
        <v/>
      </c>
      <c r="X38" s="94" t="str">
        <f t="shared" si="11"/>
        <v/>
      </c>
      <c r="Y38" s="94">
        <f t="shared" si="9"/>
        <v>1</v>
      </c>
    </row>
    <row r="39" spans="2:25" x14ac:dyDescent="0.25">
      <c r="B39" s="80"/>
      <c r="C39" s="81"/>
      <c r="D39" s="81"/>
      <c r="E39" s="81"/>
      <c r="F39" s="82"/>
      <c r="G39" s="88"/>
      <c r="H39" s="89"/>
      <c r="I39" s="89"/>
      <c r="J39" s="90"/>
      <c r="K39" s="86" t="str">
        <f t="shared" si="0"/>
        <v/>
      </c>
      <c r="L39" s="87" t="str">
        <f t="shared" si="1"/>
        <v/>
      </c>
      <c r="N39" s="94" t="str">
        <f t="shared" si="2"/>
        <v/>
      </c>
      <c r="O39" s="94" t="str">
        <f t="shared" si="3"/>
        <v/>
      </c>
      <c r="P39" s="94" t="str">
        <f t="shared" si="4"/>
        <v/>
      </c>
      <c r="Q39" s="94" t="str">
        <f t="shared" si="5"/>
        <v/>
      </c>
      <c r="R39" s="94">
        <f t="shared" si="12"/>
        <v>1</v>
      </c>
      <c r="S39" s="94">
        <f t="shared" si="12"/>
        <v>1</v>
      </c>
      <c r="T39" s="94">
        <f t="shared" si="12"/>
        <v>1</v>
      </c>
      <c r="U39" s="94">
        <f t="shared" si="12"/>
        <v>1</v>
      </c>
      <c r="V39" s="94" t="str">
        <f t="shared" si="10"/>
        <v/>
      </c>
      <c r="W39" s="94" t="str">
        <f t="shared" si="8"/>
        <v/>
      </c>
      <c r="X39" s="94" t="str">
        <f t="shared" si="11"/>
        <v/>
      </c>
      <c r="Y39" s="94">
        <f>IF(X39&lt;&gt;"",Y38+1,Y38)</f>
        <v>1</v>
      </c>
    </row>
    <row r="40" spans="2:25" x14ac:dyDescent="0.25">
      <c r="B40" s="80"/>
      <c r="C40" s="81"/>
      <c r="D40" s="81"/>
      <c r="E40" s="81"/>
      <c r="F40" s="82"/>
      <c r="G40" s="88"/>
      <c r="H40" s="89"/>
      <c r="I40" s="89"/>
      <c r="J40" s="90"/>
      <c r="K40" s="86" t="str">
        <f t="shared" si="0"/>
        <v/>
      </c>
      <c r="L40" s="87" t="str">
        <f t="shared" si="1"/>
        <v/>
      </c>
      <c r="N40" s="94" t="str">
        <f t="shared" si="2"/>
        <v/>
      </c>
      <c r="O40" s="94" t="str">
        <f t="shared" si="3"/>
        <v/>
      </c>
      <c r="P40" s="94" t="str">
        <f t="shared" si="4"/>
        <v/>
      </c>
      <c r="Q40" s="94" t="str">
        <f t="shared" si="5"/>
        <v/>
      </c>
      <c r="R40" s="94">
        <f t="shared" si="12"/>
        <v>1</v>
      </c>
      <c r="S40" s="94">
        <f t="shared" si="12"/>
        <v>1</v>
      </c>
      <c r="T40" s="94">
        <f t="shared" si="12"/>
        <v>1</v>
      </c>
      <c r="U40" s="94">
        <f t="shared" si="12"/>
        <v>1</v>
      </c>
      <c r="V40" s="94" t="str">
        <f t="shared" si="10"/>
        <v/>
      </c>
      <c r="W40" s="94" t="str">
        <f t="shared" si="8"/>
        <v/>
      </c>
      <c r="X40" s="94" t="str">
        <f t="shared" si="11"/>
        <v/>
      </c>
      <c r="Y40" s="94">
        <f t="shared" si="9"/>
        <v>1</v>
      </c>
    </row>
    <row r="41" spans="2:25" x14ac:dyDescent="0.25">
      <c r="B41" s="80"/>
      <c r="C41" s="81"/>
      <c r="D41" s="81"/>
      <c r="E41" s="81"/>
      <c r="F41" s="82"/>
      <c r="G41" s="88"/>
      <c r="H41" s="89"/>
      <c r="I41" s="89"/>
      <c r="J41" s="90"/>
      <c r="K41" s="86" t="str">
        <f t="shared" si="0"/>
        <v/>
      </c>
      <c r="L41" s="87" t="str">
        <f t="shared" si="1"/>
        <v/>
      </c>
      <c r="N41" s="94" t="str">
        <f t="shared" si="2"/>
        <v/>
      </c>
      <c r="O41" s="94" t="str">
        <f t="shared" si="3"/>
        <v/>
      </c>
      <c r="P41" s="94" t="str">
        <f t="shared" si="4"/>
        <v/>
      </c>
      <c r="Q41" s="94" t="str">
        <f t="shared" si="5"/>
        <v/>
      </c>
      <c r="R41" s="94">
        <f t="shared" si="12"/>
        <v>1</v>
      </c>
      <c r="S41" s="94">
        <f t="shared" si="12"/>
        <v>1</v>
      </c>
      <c r="T41" s="94">
        <f t="shared" si="12"/>
        <v>1</v>
      </c>
      <c r="U41" s="94">
        <f t="shared" si="12"/>
        <v>1</v>
      </c>
      <c r="V41" s="94" t="str">
        <f t="shared" si="10"/>
        <v/>
      </c>
      <c r="W41" s="94" t="str">
        <f t="shared" si="8"/>
        <v/>
      </c>
      <c r="X41" s="94" t="str">
        <f t="shared" si="11"/>
        <v/>
      </c>
      <c r="Y41" s="94">
        <f>IF(X41&lt;&gt;"",Y40+1,Y40)</f>
        <v>1</v>
      </c>
    </row>
    <row r="42" spans="2:25" x14ac:dyDescent="0.25">
      <c r="B42" s="80"/>
      <c r="C42" s="81"/>
      <c r="D42" s="81"/>
      <c r="E42" s="81"/>
      <c r="F42" s="82"/>
      <c r="G42" s="88"/>
      <c r="H42" s="89"/>
      <c r="I42" s="89"/>
      <c r="J42" s="90"/>
      <c r="K42" s="86" t="str">
        <f t="shared" si="0"/>
        <v/>
      </c>
      <c r="L42" s="87" t="str">
        <f t="shared" si="1"/>
        <v/>
      </c>
      <c r="N42" s="94" t="str">
        <f t="shared" si="2"/>
        <v/>
      </c>
      <c r="O42" s="94" t="str">
        <f t="shared" si="3"/>
        <v/>
      </c>
      <c r="P42" s="94" t="str">
        <f t="shared" si="4"/>
        <v/>
      </c>
      <c r="Q42" s="94" t="str">
        <f t="shared" si="5"/>
        <v/>
      </c>
      <c r="R42" s="94">
        <f t="shared" si="12"/>
        <v>1</v>
      </c>
      <c r="S42" s="94">
        <f t="shared" si="12"/>
        <v>1</v>
      </c>
      <c r="T42" s="94">
        <f t="shared" si="12"/>
        <v>1</v>
      </c>
      <c r="U42" s="94">
        <f t="shared" si="12"/>
        <v>1</v>
      </c>
      <c r="V42" s="94" t="str">
        <f t="shared" si="10"/>
        <v/>
      </c>
      <c r="W42" s="94" t="str">
        <f t="shared" si="8"/>
        <v/>
      </c>
      <c r="X42" s="94" t="str">
        <f t="shared" si="11"/>
        <v/>
      </c>
      <c r="Y42" s="94">
        <f t="shared" si="9"/>
        <v>1</v>
      </c>
    </row>
    <row r="43" spans="2:25" x14ac:dyDescent="0.25">
      <c r="B43" s="80"/>
      <c r="C43" s="81"/>
      <c r="D43" s="81"/>
      <c r="E43" s="81"/>
      <c r="F43" s="82"/>
      <c r="G43" s="88"/>
      <c r="H43" s="89"/>
      <c r="I43" s="89"/>
      <c r="J43" s="90"/>
      <c r="K43" s="86" t="str">
        <f t="shared" si="0"/>
        <v/>
      </c>
      <c r="L43" s="87" t="str">
        <f t="shared" si="1"/>
        <v/>
      </c>
      <c r="N43" s="94" t="str">
        <f t="shared" si="2"/>
        <v/>
      </c>
      <c r="O43" s="94" t="str">
        <f t="shared" si="3"/>
        <v/>
      </c>
      <c r="P43" s="94" t="str">
        <f t="shared" si="4"/>
        <v/>
      </c>
      <c r="Q43" s="94" t="str">
        <f t="shared" si="5"/>
        <v/>
      </c>
      <c r="R43" s="94">
        <f t="shared" si="12"/>
        <v>1</v>
      </c>
      <c r="S43" s="94">
        <f t="shared" si="12"/>
        <v>1</v>
      </c>
      <c r="T43" s="94">
        <f t="shared" si="12"/>
        <v>1</v>
      </c>
      <c r="U43" s="94">
        <f t="shared" si="12"/>
        <v>1</v>
      </c>
      <c r="V43" s="94" t="str">
        <f t="shared" si="10"/>
        <v/>
      </c>
      <c r="W43" s="94" t="str">
        <f t="shared" si="8"/>
        <v/>
      </c>
      <c r="X43" s="94" t="str">
        <f t="shared" si="11"/>
        <v/>
      </c>
      <c r="Y43" s="94">
        <f t="shared" si="9"/>
        <v>1</v>
      </c>
    </row>
    <row r="44" spans="2:25" x14ac:dyDescent="0.25">
      <c r="B44" s="80"/>
      <c r="C44" s="81"/>
      <c r="D44" s="81"/>
      <c r="E44" s="81"/>
      <c r="F44" s="82"/>
      <c r="G44" s="88"/>
      <c r="H44" s="89"/>
      <c r="I44" s="89"/>
      <c r="J44" s="90"/>
      <c r="K44" s="86" t="str">
        <f t="shared" si="0"/>
        <v/>
      </c>
      <c r="L44" s="87" t="str">
        <f t="shared" si="1"/>
        <v/>
      </c>
      <c r="N44" s="94" t="str">
        <f t="shared" si="2"/>
        <v/>
      </c>
      <c r="O44" s="94" t="str">
        <f t="shared" si="3"/>
        <v/>
      </c>
      <c r="P44" s="94" t="str">
        <f t="shared" si="4"/>
        <v/>
      </c>
      <c r="Q44" s="94" t="str">
        <f t="shared" si="5"/>
        <v/>
      </c>
      <c r="R44" s="94">
        <f t="shared" si="12"/>
        <v>1</v>
      </c>
      <c r="S44" s="94">
        <f t="shared" si="12"/>
        <v>1</v>
      </c>
      <c r="T44" s="94">
        <f t="shared" si="12"/>
        <v>1</v>
      </c>
      <c r="U44" s="94">
        <f t="shared" si="12"/>
        <v>1</v>
      </c>
      <c r="V44" s="94" t="str">
        <f t="shared" si="10"/>
        <v/>
      </c>
      <c r="W44" s="94" t="str">
        <f t="shared" si="8"/>
        <v/>
      </c>
      <c r="X44" s="94" t="str">
        <f t="shared" si="11"/>
        <v/>
      </c>
      <c r="Y44" s="94">
        <f t="shared" si="9"/>
        <v>1</v>
      </c>
    </row>
    <row r="45" spans="2:25" x14ac:dyDescent="0.25">
      <c r="B45" s="80"/>
      <c r="C45" s="81"/>
      <c r="D45" s="81"/>
      <c r="E45" s="81"/>
      <c r="F45" s="82"/>
      <c r="G45" s="88"/>
      <c r="H45" s="89"/>
      <c r="I45" s="89"/>
      <c r="J45" s="90"/>
      <c r="K45" s="86" t="str">
        <f t="shared" si="0"/>
        <v/>
      </c>
      <c r="L45" s="87" t="str">
        <f t="shared" si="1"/>
        <v/>
      </c>
      <c r="N45" s="94" t="str">
        <f t="shared" si="2"/>
        <v/>
      </c>
      <c r="O45" s="94" t="str">
        <f t="shared" si="3"/>
        <v/>
      </c>
      <c r="P45" s="94" t="str">
        <f t="shared" si="4"/>
        <v/>
      </c>
      <c r="Q45" s="94" t="str">
        <f t="shared" si="5"/>
        <v/>
      </c>
      <c r="R45" s="94">
        <f t="shared" si="12"/>
        <v>1</v>
      </c>
      <c r="S45" s="94">
        <f t="shared" si="12"/>
        <v>1</v>
      </c>
      <c r="T45" s="94">
        <f t="shared" si="12"/>
        <v>1</v>
      </c>
      <c r="U45" s="94">
        <f t="shared" si="12"/>
        <v>1</v>
      </c>
      <c r="V45" s="94" t="str">
        <f t="shared" si="10"/>
        <v/>
      </c>
      <c r="W45" s="94" t="str">
        <f t="shared" si="8"/>
        <v/>
      </c>
      <c r="X45" s="94" t="str">
        <f t="shared" si="11"/>
        <v/>
      </c>
      <c r="Y45" s="94">
        <f t="shared" si="9"/>
        <v>1</v>
      </c>
    </row>
    <row r="46" spans="2:25" x14ac:dyDescent="0.25">
      <c r="B46" s="80"/>
      <c r="C46" s="81"/>
      <c r="D46" s="81"/>
      <c r="E46" s="81"/>
      <c r="F46" s="82"/>
      <c r="G46" s="88"/>
      <c r="H46" s="89"/>
      <c r="I46" s="89"/>
      <c r="J46" s="90"/>
      <c r="K46" s="86" t="str">
        <f t="shared" si="0"/>
        <v/>
      </c>
      <c r="L46" s="87" t="str">
        <f t="shared" si="1"/>
        <v/>
      </c>
      <c r="N46" s="94" t="str">
        <f t="shared" si="2"/>
        <v/>
      </c>
      <c r="O46" s="94" t="str">
        <f t="shared" si="3"/>
        <v/>
      </c>
      <c r="P46" s="94" t="str">
        <f t="shared" si="4"/>
        <v/>
      </c>
      <c r="Q46" s="94" t="str">
        <f t="shared" si="5"/>
        <v/>
      </c>
      <c r="R46" s="94">
        <f t="shared" si="12"/>
        <v>1</v>
      </c>
      <c r="S46" s="94">
        <f t="shared" si="12"/>
        <v>1</v>
      </c>
      <c r="T46" s="94">
        <f t="shared" si="12"/>
        <v>1</v>
      </c>
      <c r="U46" s="94">
        <f t="shared" si="12"/>
        <v>1</v>
      </c>
      <c r="V46" s="94" t="str">
        <f t="shared" si="10"/>
        <v/>
      </c>
      <c r="W46" s="94" t="str">
        <f t="shared" si="8"/>
        <v/>
      </c>
      <c r="X46" s="94" t="str">
        <f t="shared" si="11"/>
        <v/>
      </c>
      <c r="Y46" s="94">
        <f t="shared" si="9"/>
        <v>1</v>
      </c>
    </row>
    <row r="47" spans="2:25" x14ac:dyDescent="0.25">
      <c r="B47" s="80"/>
      <c r="C47" s="81"/>
      <c r="D47" s="81"/>
      <c r="E47" s="81"/>
      <c r="F47" s="82"/>
      <c r="G47" s="88"/>
      <c r="H47" s="89"/>
      <c r="I47" s="89"/>
      <c r="J47" s="90"/>
      <c r="K47" s="86" t="str">
        <f t="shared" si="0"/>
        <v/>
      </c>
      <c r="L47" s="87" t="str">
        <f t="shared" si="1"/>
        <v/>
      </c>
      <c r="N47" s="94" t="str">
        <f t="shared" si="2"/>
        <v/>
      </c>
      <c r="O47" s="94" t="str">
        <f t="shared" si="3"/>
        <v/>
      </c>
      <c r="P47" s="94" t="str">
        <f t="shared" si="4"/>
        <v/>
      </c>
      <c r="Q47" s="94" t="str">
        <f t="shared" si="5"/>
        <v/>
      </c>
      <c r="R47" s="94">
        <f t="shared" si="12"/>
        <v>1</v>
      </c>
      <c r="S47" s="94">
        <f t="shared" si="12"/>
        <v>1</v>
      </c>
      <c r="T47" s="94">
        <f t="shared" si="12"/>
        <v>1</v>
      </c>
      <c r="U47" s="94">
        <f t="shared" si="12"/>
        <v>1</v>
      </c>
      <c r="V47" s="94" t="str">
        <f t="shared" si="10"/>
        <v/>
      </c>
      <c r="W47" s="94" t="str">
        <f t="shared" si="8"/>
        <v/>
      </c>
      <c r="X47" s="94" t="str">
        <f t="shared" si="11"/>
        <v/>
      </c>
      <c r="Y47" s="94">
        <f t="shared" si="9"/>
        <v>1</v>
      </c>
    </row>
    <row r="48" spans="2:25" x14ac:dyDescent="0.25">
      <c r="B48" s="80"/>
      <c r="C48" s="81"/>
      <c r="D48" s="81"/>
      <c r="E48" s="81"/>
      <c r="F48" s="82"/>
      <c r="G48" s="88"/>
      <c r="H48" s="89"/>
      <c r="I48" s="89"/>
      <c r="J48" s="90"/>
      <c r="K48" s="86" t="str">
        <f t="shared" si="0"/>
        <v/>
      </c>
      <c r="L48" s="87" t="str">
        <f t="shared" si="1"/>
        <v/>
      </c>
      <c r="N48" s="94" t="str">
        <f t="shared" si="2"/>
        <v/>
      </c>
      <c r="O48" s="94" t="str">
        <f t="shared" si="3"/>
        <v/>
      </c>
      <c r="P48" s="94" t="str">
        <f t="shared" si="4"/>
        <v/>
      </c>
      <c r="Q48" s="94" t="str">
        <f t="shared" si="5"/>
        <v/>
      </c>
      <c r="R48" s="94">
        <f t="shared" si="12"/>
        <v>1</v>
      </c>
      <c r="S48" s="94">
        <f t="shared" si="12"/>
        <v>1</v>
      </c>
      <c r="T48" s="94">
        <f t="shared" si="12"/>
        <v>1</v>
      </c>
      <c r="U48" s="94">
        <f t="shared" si="12"/>
        <v>1</v>
      </c>
      <c r="V48" s="94" t="str">
        <f t="shared" si="10"/>
        <v/>
      </c>
      <c r="W48" s="94" t="str">
        <f t="shared" si="8"/>
        <v/>
      </c>
      <c r="X48" s="94" t="str">
        <f t="shared" si="11"/>
        <v/>
      </c>
      <c r="Y48" s="94">
        <f t="shared" si="9"/>
        <v>1</v>
      </c>
    </row>
    <row r="49" spans="2:25" x14ac:dyDescent="0.25">
      <c r="B49" s="80"/>
      <c r="C49" s="81"/>
      <c r="D49" s="81"/>
      <c r="E49" s="81"/>
      <c r="F49" s="82"/>
      <c r="G49" s="88"/>
      <c r="H49" s="89"/>
      <c r="I49" s="89"/>
      <c r="J49" s="90"/>
      <c r="K49" s="86" t="str">
        <f t="shared" si="0"/>
        <v/>
      </c>
      <c r="L49" s="87" t="str">
        <f t="shared" si="1"/>
        <v/>
      </c>
      <c r="N49" s="94" t="str">
        <f t="shared" si="2"/>
        <v/>
      </c>
      <c r="O49" s="94" t="str">
        <f t="shared" si="3"/>
        <v/>
      </c>
      <c r="P49" s="94" t="str">
        <f t="shared" si="4"/>
        <v/>
      </c>
      <c r="Q49" s="94" t="str">
        <f t="shared" si="5"/>
        <v/>
      </c>
      <c r="R49" s="94">
        <f t="shared" si="12"/>
        <v>1</v>
      </c>
      <c r="S49" s="94">
        <f t="shared" si="12"/>
        <v>1</v>
      </c>
      <c r="T49" s="94">
        <f t="shared" si="12"/>
        <v>1</v>
      </c>
      <c r="U49" s="94">
        <f t="shared" si="12"/>
        <v>1</v>
      </c>
      <c r="V49" s="94" t="str">
        <f t="shared" si="10"/>
        <v/>
      </c>
      <c r="W49" s="94" t="str">
        <f t="shared" si="8"/>
        <v/>
      </c>
      <c r="X49" s="94" t="str">
        <f t="shared" si="11"/>
        <v/>
      </c>
      <c r="Y49" s="94">
        <f t="shared" si="9"/>
        <v>1</v>
      </c>
    </row>
    <row r="50" spans="2:25" x14ac:dyDescent="0.25">
      <c r="B50" s="80"/>
      <c r="C50" s="81"/>
      <c r="D50" s="81"/>
      <c r="E50" s="81"/>
      <c r="F50" s="82"/>
      <c r="G50" s="88"/>
      <c r="H50" s="89"/>
      <c r="I50" s="89"/>
      <c r="J50" s="90"/>
      <c r="K50" s="86" t="str">
        <f t="shared" si="0"/>
        <v/>
      </c>
      <c r="L50" s="87" t="str">
        <f t="shared" si="1"/>
        <v/>
      </c>
      <c r="N50" s="94" t="str">
        <f t="shared" si="2"/>
        <v/>
      </c>
      <c r="O50" s="94" t="str">
        <f t="shared" si="3"/>
        <v/>
      </c>
      <c r="P50" s="94" t="str">
        <f t="shared" si="4"/>
        <v/>
      </c>
      <c r="Q50" s="94" t="str">
        <f t="shared" si="5"/>
        <v/>
      </c>
      <c r="R50" s="94">
        <f t="shared" si="12"/>
        <v>1</v>
      </c>
      <c r="S50" s="94">
        <f t="shared" si="12"/>
        <v>1</v>
      </c>
      <c r="T50" s="94">
        <f t="shared" si="12"/>
        <v>1</v>
      </c>
      <c r="U50" s="94">
        <f t="shared" si="12"/>
        <v>1</v>
      </c>
      <c r="V50" s="94" t="str">
        <f t="shared" si="10"/>
        <v/>
      </c>
      <c r="W50" s="94" t="str">
        <f t="shared" si="8"/>
        <v/>
      </c>
      <c r="X50" s="94" t="str">
        <f t="shared" si="11"/>
        <v/>
      </c>
      <c r="Y50" s="94">
        <f t="shared" si="9"/>
        <v>1</v>
      </c>
    </row>
    <row r="51" spans="2:25" x14ac:dyDescent="0.25">
      <c r="B51" s="80"/>
      <c r="C51" s="81"/>
      <c r="D51" s="81"/>
      <c r="E51" s="81"/>
      <c r="F51" s="82"/>
      <c r="G51" s="88"/>
      <c r="H51" s="89"/>
      <c r="I51" s="89"/>
      <c r="J51" s="90"/>
      <c r="K51" s="86" t="str">
        <f t="shared" si="0"/>
        <v/>
      </c>
      <c r="L51" s="87" t="str">
        <f t="shared" si="1"/>
        <v/>
      </c>
      <c r="N51" s="94" t="str">
        <f t="shared" si="2"/>
        <v/>
      </c>
      <c r="O51" s="94" t="str">
        <f t="shared" si="3"/>
        <v/>
      </c>
      <c r="P51" s="94" t="str">
        <f t="shared" si="4"/>
        <v/>
      </c>
      <c r="Q51" s="94" t="str">
        <f t="shared" si="5"/>
        <v/>
      </c>
      <c r="R51" s="94">
        <f t="shared" si="12"/>
        <v>1</v>
      </c>
      <c r="S51" s="94">
        <f t="shared" si="12"/>
        <v>1</v>
      </c>
      <c r="T51" s="94">
        <f t="shared" si="12"/>
        <v>1</v>
      </c>
      <c r="U51" s="94">
        <f t="shared" si="12"/>
        <v>1</v>
      </c>
      <c r="V51" s="94" t="str">
        <f t="shared" si="10"/>
        <v/>
      </c>
      <c r="W51" s="94" t="str">
        <f t="shared" si="8"/>
        <v/>
      </c>
      <c r="X51" s="94" t="str">
        <f t="shared" si="11"/>
        <v/>
      </c>
      <c r="Y51" s="94">
        <f t="shared" si="9"/>
        <v>1</v>
      </c>
    </row>
    <row r="52" spans="2:25" x14ac:dyDescent="0.25">
      <c r="B52" s="80"/>
      <c r="C52" s="81"/>
      <c r="D52" s="81"/>
      <c r="E52" s="81"/>
      <c r="F52" s="82"/>
      <c r="G52" s="88"/>
      <c r="H52" s="89"/>
      <c r="I52" s="89"/>
      <c r="J52" s="90"/>
      <c r="K52" s="86" t="str">
        <f t="shared" si="0"/>
        <v/>
      </c>
      <c r="L52" s="87" t="str">
        <f t="shared" si="1"/>
        <v/>
      </c>
      <c r="N52" s="94" t="str">
        <f t="shared" si="2"/>
        <v/>
      </c>
      <c r="O52" s="94" t="str">
        <f t="shared" si="3"/>
        <v/>
      </c>
      <c r="P52" s="94" t="str">
        <f t="shared" si="4"/>
        <v/>
      </c>
      <c r="Q52" s="94" t="str">
        <f t="shared" si="5"/>
        <v/>
      </c>
      <c r="R52" s="94">
        <f t="shared" si="12"/>
        <v>1</v>
      </c>
      <c r="S52" s="94">
        <f t="shared" si="12"/>
        <v>1</v>
      </c>
      <c r="T52" s="94">
        <f t="shared" si="12"/>
        <v>1</v>
      </c>
      <c r="U52" s="94">
        <f t="shared" si="12"/>
        <v>1</v>
      </c>
      <c r="V52" s="94" t="str">
        <f t="shared" si="10"/>
        <v/>
      </c>
      <c r="W52" s="94" t="str">
        <f t="shared" si="8"/>
        <v/>
      </c>
      <c r="X52" s="94" t="str">
        <f t="shared" si="11"/>
        <v/>
      </c>
      <c r="Y52" s="94">
        <f t="shared" si="9"/>
        <v>1</v>
      </c>
    </row>
    <row r="53" spans="2:25" x14ac:dyDescent="0.25">
      <c r="B53" s="80"/>
      <c r="C53" s="81"/>
      <c r="D53" s="81"/>
      <c r="E53" s="81"/>
      <c r="F53" s="82"/>
      <c r="G53" s="88"/>
      <c r="H53" s="89"/>
      <c r="I53" s="89"/>
      <c r="J53" s="90"/>
      <c r="K53" s="86" t="str">
        <f t="shared" si="0"/>
        <v/>
      </c>
      <c r="L53" s="87" t="str">
        <f t="shared" si="1"/>
        <v/>
      </c>
      <c r="N53" s="94" t="str">
        <f t="shared" si="2"/>
        <v/>
      </c>
      <c r="O53" s="94" t="str">
        <f t="shared" si="3"/>
        <v/>
      </c>
      <c r="P53" s="94" t="str">
        <f t="shared" si="4"/>
        <v/>
      </c>
      <c r="Q53" s="94" t="str">
        <f t="shared" si="5"/>
        <v/>
      </c>
      <c r="R53" s="94">
        <f t="shared" si="12"/>
        <v>1</v>
      </c>
      <c r="S53" s="94">
        <f t="shared" si="12"/>
        <v>1</v>
      </c>
      <c r="T53" s="94">
        <f t="shared" si="12"/>
        <v>1</v>
      </c>
      <c r="U53" s="94">
        <f t="shared" si="12"/>
        <v>1</v>
      </c>
      <c r="V53" s="94" t="str">
        <f t="shared" si="10"/>
        <v/>
      </c>
      <c r="W53" s="94" t="str">
        <f t="shared" si="8"/>
        <v/>
      </c>
      <c r="X53" s="94" t="str">
        <f t="shared" si="11"/>
        <v/>
      </c>
      <c r="Y53" s="94">
        <f t="shared" si="9"/>
        <v>1</v>
      </c>
    </row>
    <row r="54" spans="2:25" x14ac:dyDescent="0.25">
      <c r="B54" s="80"/>
      <c r="C54" s="81"/>
      <c r="D54" s="81"/>
      <c r="E54" s="81"/>
      <c r="F54" s="82"/>
      <c r="G54" s="88"/>
      <c r="H54" s="89"/>
      <c r="I54" s="89"/>
      <c r="J54" s="90"/>
      <c r="K54" s="86" t="str">
        <f t="shared" si="0"/>
        <v/>
      </c>
      <c r="L54" s="87" t="str">
        <f t="shared" si="1"/>
        <v/>
      </c>
      <c r="N54" s="94" t="str">
        <f t="shared" si="2"/>
        <v/>
      </c>
      <c r="O54" s="94" t="str">
        <f t="shared" si="3"/>
        <v/>
      </c>
      <c r="P54" s="94" t="str">
        <f t="shared" si="4"/>
        <v/>
      </c>
      <c r="Q54" s="94" t="str">
        <f t="shared" si="5"/>
        <v/>
      </c>
      <c r="R54" s="94">
        <f t="shared" si="12"/>
        <v>1</v>
      </c>
      <c r="S54" s="94">
        <f t="shared" si="12"/>
        <v>1</v>
      </c>
      <c r="T54" s="94">
        <f t="shared" si="12"/>
        <v>1</v>
      </c>
      <c r="U54" s="94">
        <f t="shared" si="12"/>
        <v>1</v>
      </c>
      <c r="V54" s="94" t="str">
        <f t="shared" si="10"/>
        <v/>
      </c>
      <c r="W54" s="94" t="str">
        <f t="shared" si="8"/>
        <v/>
      </c>
      <c r="X54" s="94" t="str">
        <f t="shared" si="11"/>
        <v/>
      </c>
      <c r="Y54" s="94">
        <f t="shared" si="9"/>
        <v>1</v>
      </c>
    </row>
    <row r="55" spans="2:25" x14ac:dyDescent="0.25">
      <c r="B55" s="80"/>
      <c r="C55" s="81"/>
      <c r="D55" s="81"/>
      <c r="E55" s="81"/>
      <c r="F55" s="82"/>
      <c r="G55" s="88"/>
      <c r="H55" s="89"/>
      <c r="I55" s="89"/>
      <c r="J55" s="90"/>
      <c r="K55" s="86" t="str">
        <f t="shared" si="0"/>
        <v/>
      </c>
      <c r="L55" s="87" t="str">
        <f t="shared" si="1"/>
        <v/>
      </c>
      <c r="N55" s="94" t="str">
        <f t="shared" si="2"/>
        <v/>
      </c>
      <c r="O55" s="94" t="str">
        <f t="shared" si="3"/>
        <v/>
      </c>
      <c r="P55" s="94" t="str">
        <f t="shared" si="4"/>
        <v/>
      </c>
      <c r="Q55" s="94" t="str">
        <f t="shared" si="5"/>
        <v/>
      </c>
      <c r="R55" s="94">
        <f t="shared" si="12"/>
        <v>1</v>
      </c>
      <c r="S55" s="94">
        <f t="shared" si="12"/>
        <v>1</v>
      </c>
      <c r="T55" s="94">
        <f t="shared" si="12"/>
        <v>1</v>
      </c>
      <c r="U55" s="94">
        <f t="shared" si="12"/>
        <v>1</v>
      </c>
      <c r="V55" s="94" t="str">
        <f t="shared" si="10"/>
        <v/>
      </c>
      <c r="W55" s="94" t="str">
        <f t="shared" si="8"/>
        <v/>
      </c>
      <c r="X55" s="94" t="str">
        <f t="shared" si="11"/>
        <v/>
      </c>
      <c r="Y55" s="94">
        <f t="shared" si="9"/>
        <v>1</v>
      </c>
    </row>
    <row r="56" spans="2:25" x14ac:dyDescent="0.25">
      <c r="B56" s="80"/>
      <c r="C56" s="81"/>
      <c r="D56" s="81"/>
      <c r="E56" s="81"/>
      <c r="F56" s="82"/>
      <c r="G56" s="88"/>
      <c r="H56" s="89"/>
      <c r="I56" s="89"/>
      <c r="J56" s="90"/>
      <c r="K56" s="86" t="str">
        <f t="shared" si="0"/>
        <v/>
      </c>
      <c r="L56" s="87" t="str">
        <f t="shared" si="1"/>
        <v/>
      </c>
      <c r="N56" s="94" t="str">
        <f t="shared" si="2"/>
        <v/>
      </c>
      <c r="O56" s="94" t="str">
        <f t="shared" si="3"/>
        <v/>
      </c>
      <c r="P56" s="94" t="str">
        <f t="shared" si="4"/>
        <v/>
      </c>
      <c r="Q56" s="94" t="str">
        <f t="shared" si="5"/>
        <v/>
      </c>
      <c r="R56" s="94">
        <f t="shared" si="12"/>
        <v>1</v>
      </c>
      <c r="S56" s="94">
        <f t="shared" si="12"/>
        <v>1</v>
      </c>
      <c r="T56" s="94">
        <f t="shared" si="12"/>
        <v>1</v>
      </c>
      <c r="U56" s="94">
        <f t="shared" si="12"/>
        <v>1</v>
      </c>
      <c r="V56" s="94" t="str">
        <f t="shared" si="10"/>
        <v/>
      </c>
      <c r="W56" s="94" t="str">
        <f t="shared" si="8"/>
        <v/>
      </c>
      <c r="X56" s="94" t="str">
        <f t="shared" si="11"/>
        <v/>
      </c>
      <c r="Y56" s="94">
        <f t="shared" si="9"/>
        <v>1</v>
      </c>
    </row>
    <row r="57" spans="2:25" x14ac:dyDescent="0.25">
      <c r="B57" s="80"/>
      <c r="C57" s="81"/>
      <c r="D57" s="81"/>
      <c r="E57" s="81"/>
      <c r="F57" s="82"/>
      <c r="G57" s="88"/>
      <c r="H57" s="89"/>
      <c r="I57" s="89"/>
      <c r="J57" s="90"/>
      <c r="K57" s="86" t="str">
        <f t="shared" si="0"/>
        <v/>
      </c>
      <c r="L57" s="87" t="str">
        <f t="shared" si="1"/>
        <v/>
      </c>
      <c r="N57" s="94" t="str">
        <f t="shared" si="2"/>
        <v/>
      </c>
      <c r="O57" s="94" t="str">
        <f t="shared" si="3"/>
        <v/>
      </c>
      <c r="P57" s="94" t="str">
        <f t="shared" si="4"/>
        <v/>
      </c>
      <c r="Q57" s="94" t="str">
        <f t="shared" si="5"/>
        <v/>
      </c>
      <c r="R57" s="94">
        <f t="shared" si="12"/>
        <v>1</v>
      </c>
      <c r="S57" s="94">
        <f t="shared" si="12"/>
        <v>1</v>
      </c>
      <c r="T57" s="94">
        <f t="shared" si="12"/>
        <v>1</v>
      </c>
      <c r="U57" s="94">
        <f t="shared" si="12"/>
        <v>1</v>
      </c>
      <c r="V57" s="94" t="str">
        <f t="shared" si="10"/>
        <v/>
      </c>
      <c r="W57" s="94" t="str">
        <f t="shared" si="8"/>
        <v/>
      </c>
      <c r="X57" s="94" t="str">
        <f t="shared" si="11"/>
        <v/>
      </c>
      <c r="Y57" s="94">
        <f t="shared" si="9"/>
        <v>1</v>
      </c>
    </row>
    <row r="58" spans="2:25" x14ac:dyDescent="0.25">
      <c r="B58" s="80"/>
      <c r="C58" s="81"/>
      <c r="D58" s="81"/>
      <c r="E58" s="81"/>
      <c r="F58" s="82"/>
      <c r="G58" s="88"/>
      <c r="H58" s="89"/>
      <c r="I58" s="89"/>
      <c r="J58" s="90"/>
      <c r="K58" s="86" t="str">
        <f t="shared" si="0"/>
        <v/>
      </c>
      <c r="L58" s="87" t="str">
        <f t="shared" si="1"/>
        <v/>
      </c>
      <c r="N58" s="94" t="str">
        <f t="shared" si="2"/>
        <v/>
      </c>
      <c r="O58" s="94" t="str">
        <f t="shared" si="3"/>
        <v/>
      </c>
      <c r="P58" s="94" t="str">
        <f t="shared" si="4"/>
        <v/>
      </c>
      <c r="Q58" s="94" t="str">
        <f t="shared" si="5"/>
        <v/>
      </c>
      <c r="R58" s="94">
        <f t="shared" si="12"/>
        <v>1</v>
      </c>
      <c r="S58" s="94">
        <f t="shared" si="12"/>
        <v>1</v>
      </c>
      <c r="T58" s="94">
        <f t="shared" si="12"/>
        <v>1</v>
      </c>
      <c r="U58" s="94">
        <f t="shared" si="12"/>
        <v>1</v>
      </c>
      <c r="V58" s="94" t="str">
        <f t="shared" si="10"/>
        <v/>
      </c>
      <c r="W58" s="94" t="str">
        <f t="shared" si="8"/>
        <v/>
      </c>
      <c r="X58" s="94" t="str">
        <f t="shared" si="11"/>
        <v/>
      </c>
      <c r="Y58" s="94">
        <f t="shared" si="9"/>
        <v>1</v>
      </c>
    </row>
    <row r="59" spans="2:25" x14ac:dyDescent="0.25">
      <c r="B59" s="80"/>
      <c r="C59" s="81"/>
      <c r="D59" s="81"/>
      <c r="E59" s="81"/>
      <c r="F59" s="82"/>
      <c r="G59" s="88"/>
      <c r="H59" s="89"/>
      <c r="I59" s="89"/>
      <c r="J59" s="90"/>
      <c r="K59" s="86" t="str">
        <f t="shared" si="0"/>
        <v/>
      </c>
      <c r="L59" s="87" t="str">
        <f t="shared" si="1"/>
        <v/>
      </c>
      <c r="N59" s="94" t="str">
        <f t="shared" si="2"/>
        <v/>
      </c>
      <c r="O59" s="94" t="str">
        <f t="shared" si="3"/>
        <v/>
      </c>
      <c r="P59" s="94" t="str">
        <f t="shared" si="4"/>
        <v/>
      </c>
      <c r="Q59" s="94" t="str">
        <f t="shared" si="5"/>
        <v/>
      </c>
      <c r="R59" s="94">
        <f t="shared" si="12"/>
        <v>1</v>
      </c>
      <c r="S59" s="94">
        <f t="shared" si="12"/>
        <v>1</v>
      </c>
      <c r="T59" s="94">
        <f t="shared" si="12"/>
        <v>1</v>
      </c>
      <c r="U59" s="94">
        <f t="shared" si="12"/>
        <v>1</v>
      </c>
      <c r="V59" s="94" t="str">
        <f t="shared" si="10"/>
        <v/>
      </c>
      <c r="W59" s="94" t="str">
        <f t="shared" si="8"/>
        <v/>
      </c>
      <c r="X59" s="94" t="str">
        <f t="shared" si="11"/>
        <v/>
      </c>
      <c r="Y59" s="94">
        <f t="shared" si="9"/>
        <v>1</v>
      </c>
    </row>
    <row r="60" spans="2:25" x14ac:dyDescent="0.25">
      <c r="B60" s="80"/>
      <c r="C60" s="81"/>
      <c r="D60" s="81"/>
      <c r="E60" s="81"/>
      <c r="F60" s="82"/>
      <c r="G60" s="88"/>
      <c r="H60" s="89"/>
      <c r="I60" s="89"/>
      <c r="J60" s="90"/>
      <c r="K60" s="86" t="str">
        <f t="shared" si="0"/>
        <v/>
      </c>
      <c r="L60" s="87" t="str">
        <f t="shared" si="1"/>
        <v/>
      </c>
      <c r="N60" s="94" t="str">
        <f t="shared" si="2"/>
        <v/>
      </c>
      <c r="O60" s="94" t="str">
        <f t="shared" si="3"/>
        <v/>
      </c>
      <c r="P60" s="94" t="str">
        <f t="shared" si="4"/>
        <v/>
      </c>
      <c r="Q60" s="94" t="str">
        <f t="shared" si="5"/>
        <v/>
      </c>
      <c r="R60" s="94">
        <f t="shared" si="12"/>
        <v>1</v>
      </c>
      <c r="S60" s="94">
        <f t="shared" si="12"/>
        <v>1</v>
      </c>
      <c r="T60" s="94">
        <f t="shared" si="12"/>
        <v>1</v>
      </c>
      <c r="U60" s="94">
        <f t="shared" si="12"/>
        <v>1</v>
      </c>
      <c r="V60" s="94" t="str">
        <f t="shared" si="10"/>
        <v/>
      </c>
      <c r="W60" s="94" t="str">
        <f t="shared" si="8"/>
        <v/>
      </c>
      <c r="X60" s="94" t="str">
        <f t="shared" si="11"/>
        <v/>
      </c>
      <c r="Y60" s="94">
        <f t="shared" si="9"/>
        <v>1</v>
      </c>
    </row>
  </sheetData>
  <mergeCells count="29">
    <mergeCell ref="X13:X16"/>
    <mergeCell ref="Y13:Y16"/>
    <mergeCell ref="R13:R16"/>
    <mergeCell ref="S13:S16"/>
    <mergeCell ref="T13:T16"/>
    <mergeCell ref="U13:U16"/>
    <mergeCell ref="V13:V16"/>
    <mergeCell ref="W13:W16"/>
    <mergeCell ref="N13:N16"/>
    <mergeCell ref="O13:O16"/>
    <mergeCell ref="P13:P16"/>
    <mergeCell ref="Q13:Q16"/>
    <mergeCell ref="I2:P2"/>
    <mergeCell ref="I3:P3"/>
    <mergeCell ref="H13:H17"/>
    <mergeCell ref="I13:I17"/>
    <mergeCell ref="J13:J17"/>
    <mergeCell ref="K13:K17"/>
    <mergeCell ref="L13:L17"/>
    <mergeCell ref="B9:C9"/>
    <mergeCell ref="F9:G9"/>
    <mergeCell ref="B12:E12"/>
    <mergeCell ref="F13:F16"/>
    <mergeCell ref="G13:G17"/>
    <mergeCell ref="B6:C6"/>
    <mergeCell ref="F6:G6"/>
    <mergeCell ref="B7:C7"/>
    <mergeCell ref="F7:G7"/>
    <mergeCell ref="F8:G8"/>
  </mergeCells>
  <conditionalFormatting sqref="A5:J61 K9:K61 K5:K7 L5:Z61">
    <cfRule type="expression" dxfId="10" priority="3" stopIfTrue="1">
      <formula>$AB$10</formula>
    </cfRule>
  </conditionalFormatting>
  <conditionalFormatting sqref="K8">
    <cfRule type="expression" dxfId="9" priority="2" stopIfTrue="1">
      <formula>$AB$10</formula>
    </cfRule>
  </conditionalFormatting>
  <conditionalFormatting sqref="I3">
    <cfRule type="expression" dxfId="8" priority="1" stopIfTrue="1">
      <formula>$Y3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8">
    <tabColor rgb="FF00FFFF"/>
  </sheetPr>
  <dimension ref="A2:AD60"/>
  <sheetViews>
    <sheetView zoomScale="75" zoomScaleNormal="75" workbookViewId="0"/>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25" customWidth="1"/>
    <col min="14" max="16" width="9.140625" style="58"/>
    <col min="17" max="18" width="9.140625" style="3"/>
    <col min="19" max="19" width="10.140625" style="3" customWidth="1"/>
    <col min="20" max="25" width="9.140625" style="3"/>
    <col min="26" max="28" width="9.140625" style="1"/>
    <col min="29" max="29" width="4.5703125" style="1" customWidth="1"/>
    <col min="30" max="16384" width="9.140625" style="1"/>
  </cols>
  <sheetData>
    <row r="2" spans="2:30" x14ac:dyDescent="0.25">
      <c r="I2" s="237" t="s">
        <v>310</v>
      </c>
      <c r="J2" s="237"/>
      <c r="K2" s="237"/>
      <c r="L2" s="237"/>
      <c r="M2" s="237"/>
      <c r="N2" s="237"/>
      <c r="O2" s="237"/>
      <c r="P2" s="237"/>
    </row>
    <row r="3" spans="2:30" ht="18.75" x14ac:dyDescent="0.3">
      <c r="B3" s="64" t="str">
        <f>IF(Generalità_ORG!D35="",Testi_CALC!E5,CONCATENATE("Implementazione del roster della Qualità di Background (QB) del PG 5: ",Generalità_ORG!D35))</f>
        <v>(PG non utilizzato)</v>
      </c>
      <c r="I3" s="217" t="str">
        <f>IF(Y3=0,Testi_CALC!E28,Testi_CALC!E51)</f>
        <v>OK!</v>
      </c>
      <c r="J3" s="218"/>
      <c r="K3" s="218"/>
      <c r="L3" s="218"/>
      <c r="M3" s="218"/>
      <c r="N3" s="218"/>
      <c r="O3" s="218"/>
      <c r="P3" s="219"/>
      <c r="Y3" s="93">
        <f>IF(AB10=1,0,IF(K8=100,0,1))</f>
        <v>0</v>
      </c>
      <c r="Z3" s="1" t="s">
        <v>362</v>
      </c>
    </row>
    <row r="6" spans="2:30" x14ac:dyDescent="0.25">
      <c r="B6" s="235" t="s">
        <v>165</v>
      </c>
      <c r="C6" s="236"/>
      <c r="E6" s="25" t="s">
        <v>160</v>
      </c>
      <c r="F6" s="238" t="s">
        <v>4</v>
      </c>
      <c r="G6" s="238"/>
      <c r="K6" s="79" t="s">
        <v>4</v>
      </c>
    </row>
    <row r="7" spans="2:30" x14ac:dyDescent="0.25">
      <c r="B7" s="235" t="s">
        <v>165</v>
      </c>
      <c r="C7" s="236"/>
      <c r="E7" s="25" t="s">
        <v>161</v>
      </c>
      <c r="F7" s="238" t="s">
        <v>4</v>
      </c>
      <c r="G7" s="238"/>
      <c r="K7" s="69" t="s">
        <v>179</v>
      </c>
    </row>
    <row r="8" spans="2:30" x14ac:dyDescent="0.25">
      <c r="B8" s="70" t="s">
        <v>163</v>
      </c>
      <c r="C8" s="71"/>
      <c r="E8" s="25" t="s">
        <v>162</v>
      </c>
      <c r="F8" s="238" t="s">
        <v>4</v>
      </c>
      <c r="G8" s="238"/>
      <c r="K8" s="67">
        <f>SUM(W18:W60)</f>
        <v>0</v>
      </c>
    </row>
    <row r="9" spans="2:30" x14ac:dyDescent="0.25">
      <c r="B9" s="213"/>
      <c r="C9" s="214"/>
      <c r="E9" s="25" t="s">
        <v>172</v>
      </c>
      <c r="F9" s="238" t="s">
        <v>4</v>
      </c>
      <c r="G9" s="238"/>
      <c r="K9" s="58"/>
    </row>
    <row r="10" spans="2:30" x14ac:dyDescent="0.25">
      <c r="AB10" s="53">
        <f>IF(Generalità_ORG!D35&lt;&gt;"",0,1)</f>
        <v>1</v>
      </c>
      <c r="AD10" s="19" t="s">
        <v>175</v>
      </c>
    </row>
    <row r="12" spans="2:30" x14ac:dyDescent="0.25">
      <c r="B12" s="230" t="s">
        <v>4</v>
      </c>
      <c r="C12" s="230"/>
      <c r="D12" s="230"/>
      <c r="E12" s="230"/>
      <c r="F12" s="96" t="s">
        <v>154</v>
      </c>
      <c r="G12" s="96" t="s">
        <v>55</v>
      </c>
      <c r="H12" s="96" t="s">
        <v>55</v>
      </c>
      <c r="I12" s="96" t="s">
        <v>55</v>
      </c>
      <c r="J12" s="96" t="s">
        <v>55</v>
      </c>
      <c r="K12" s="97" t="s">
        <v>4</v>
      </c>
      <c r="L12" s="96" t="s">
        <v>4</v>
      </c>
    </row>
    <row r="13" spans="2:30" ht="15" customHeight="1" x14ac:dyDescent="0.25">
      <c r="B13" s="73" t="s">
        <v>131</v>
      </c>
      <c r="C13" s="74"/>
      <c r="D13" s="74"/>
      <c r="E13" s="74"/>
      <c r="F13" s="233" t="s">
        <v>135</v>
      </c>
      <c r="G13" s="226" t="s">
        <v>136</v>
      </c>
      <c r="H13" s="226" t="s">
        <v>137</v>
      </c>
      <c r="I13" s="226" t="s">
        <v>138</v>
      </c>
      <c r="J13" s="226" t="s">
        <v>139</v>
      </c>
      <c r="K13" s="228" t="s">
        <v>140</v>
      </c>
      <c r="L13" s="231" t="s">
        <v>141</v>
      </c>
      <c r="N13" s="222" t="s">
        <v>142</v>
      </c>
      <c r="O13" s="222" t="s">
        <v>143</v>
      </c>
      <c r="P13" s="222" t="s">
        <v>144</v>
      </c>
      <c r="Q13" s="225" t="s">
        <v>145</v>
      </c>
      <c r="R13" s="225" t="s">
        <v>149</v>
      </c>
      <c r="S13" s="225" t="s">
        <v>148</v>
      </c>
      <c r="T13" s="225" t="s">
        <v>150</v>
      </c>
      <c r="U13" s="225" t="s">
        <v>151</v>
      </c>
      <c r="V13" s="225" t="s">
        <v>153</v>
      </c>
      <c r="W13" s="225" t="s">
        <v>146</v>
      </c>
      <c r="X13" s="225" t="s">
        <v>152</v>
      </c>
      <c r="Y13" s="225" t="s">
        <v>147</v>
      </c>
    </row>
    <row r="14" spans="2:30" x14ac:dyDescent="0.25">
      <c r="B14" s="76"/>
      <c r="C14" s="49" t="s">
        <v>132</v>
      </c>
      <c r="F14" s="234"/>
      <c r="G14" s="227"/>
      <c r="H14" s="227"/>
      <c r="I14" s="227"/>
      <c r="J14" s="227"/>
      <c r="K14" s="229"/>
      <c r="L14" s="232"/>
      <c r="N14" s="222"/>
      <c r="O14" s="222"/>
      <c r="P14" s="222"/>
      <c r="Q14" s="225"/>
      <c r="R14" s="225"/>
      <c r="S14" s="225"/>
      <c r="T14" s="225"/>
      <c r="U14" s="225"/>
      <c r="V14" s="225"/>
      <c r="W14" s="225"/>
      <c r="X14" s="225"/>
      <c r="Y14" s="225"/>
    </row>
    <row r="15" spans="2:30" x14ac:dyDescent="0.25">
      <c r="B15" s="77"/>
      <c r="D15" s="49" t="s">
        <v>133</v>
      </c>
      <c r="F15" s="234"/>
      <c r="G15" s="227"/>
      <c r="H15" s="227"/>
      <c r="I15" s="227"/>
      <c r="J15" s="227"/>
      <c r="K15" s="229"/>
      <c r="L15" s="232"/>
      <c r="N15" s="222"/>
      <c r="O15" s="222"/>
      <c r="P15" s="222"/>
      <c r="Q15" s="225"/>
      <c r="R15" s="225"/>
      <c r="S15" s="225"/>
      <c r="T15" s="225"/>
      <c r="U15" s="225"/>
      <c r="V15" s="225"/>
      <c r="W15" s="225"/>
      <c r="X15" s="225"/>
      <c r="Y15" s="225"/>
    </row>
    <row r="16" spans="2:30" x14ac:dyDescent="0.25">
      <c r="B16" s="77"/>
      <c r="E16" s="49" t="s">
        <v>134</v>
      </c>
      <c r="F16" s="234"/>
      <c r="G16" s="227"/>
      <c r="H16" s="227"/>
      <c r="I16" s="227"/>
      <c r="J16" s="227"/>
      <c r="K16" s="229"/>
      <c r="L16" s="232"/>
      <c r="N16" s="222"/>
      <c r="O16" s="222"/>
      <c r="P16" s="222"/>
      <c r="Q16" s="225"/>
      <c r="R16" s="225"/>
      <c r="S16" s="225"/>
      <c r="T16" s="225"/>
      <c r="U16" s="225"/>
      <c r="V16" s="225"/>
      <c r="W16" s="225"/>
      <c r="X16" s="225"/>
      <c r="Y16" s="225"/>
    </row>
    <row r="17" spans="2:25" x14ac:dyDescent="0.25">
      <c r="B17" s="77"/>
      <c r="F17" s="78"/>
      <c r="G17" s="227"/>
      <c r="H17" s="227"/>
      <c r="I17" s="227"/>
      <c r="J17" s="227"/>
      <c r="K17" s="229"/>
      <c r="L17" s="232"/>
      <c r="X17" s="15"/>
      <c r="Y17" s="95">
        <v>1</v>
      </c>
    </row>
    <row r="18" spans="2:25" x14ac:dyDescent="0.25">
      <c r="B18" s="80"/>
      <c r="C18" s="81"/>
      <c r="D18" s="81"/>
      <c r="E18" s="81"/>
      <c r="F18" s="101"/>
      <c r="G18" s="88"/>
      <c r="H18" s="89"/>
      <c r="I18" s="89"/>
      <c r="J18" s="90"/>
      <c r="K18" s="102" t="str">
        <f t="shared" ref="K18:K60" si="0">IF(X18="","",IF(OR(F18="N",F18="n"),-R18*S18*T18*U18*100,R18*S18*T18*U18*100))</f>
        <v/>
      </c>
      <c r="L18" s="87" t="str">
        <f t="shared" ref="L18:L60" si="1">IF(Y18&lt;&gt;Y17,Y17,"")</f>
        <v/>
      </c>
      <c r="N18" s="94" t="str">
        <f t="shared" ref="N18:N60" si="2">IF(G18&lt;&gt;"",G18,IF(N17&lt;&gt;"",N17,""))</f>
        <v/>
      </c>
      <c r="O18" s="94" t="str">
        <f t="shared" ref="O18:O60" si="3">IF(G18&lt;&gt;"","",IF(H18&lt;&gt;"",H18,IF(O17&lt;&gt;"",O17,"")))</f>
        <v/>
      </c>
      <c r="P18" s="94" t="str">
        <f t="shared" ref="P18:P60" si="4">IF(OR(G18&lt;&gt;"",H18&lt;&gt;""),"",IF(I18&lt;&gt;"",I18,IF(P17&lt;&gt;"",P17,"")))</f>
        <v/>
      </c>
      <c r="Q18" s="94" t="str">
        <f t="shared" ref="Q18:Q60" si="5">IF(OR(G18&lt;&gt;"",H18&lt;&gt;"",I18&lt;&gt;""),"",IF(J18&lt;&gt;"",J18,IF(Q17&lt;&gt;"",Q17,"")))</f>
        <v/>
      </c>
      <c r="R18" s="94">
        <f t="shared" ref="R18:R34" si="6">IF(N18&lt;&gt;"",N18/100,1)</f>
        <v>1</v>
      </c>
      <c r="S18" s="94">
        <f t="shared" ref="S18:U33" si="7">IF(O18&lt;&gt;"",O18/100,1)</f>
        <v>1</v>
      </c>
      <c r="T18" s="94">
        <f t="shared" si="7"/>
        <v>1</v>
      </c>
      <c r="U18" s="94">
        <f t="shared" si="7"/>
        <v>1</v>
      </c>
      <c r="V18" s="94" t="str">
        <f>IF(OR(F18="P",F18="p",F18="M",F18="m",F18="O",F18="o"),"X","")</f>
        <v/>
      </c>
      <c r="W18" s="94" t="str">
        <f t="shared" ref="W18:W60" si="8">IF(V18&lt;&gt;"",R18*S18*T18*U18*100,"")</f>
        <v/>
      </c>
      <c r="X18" s="94" t="str">
        <f>IF(OR(F18="P",F18="p",F18="M",F18="m",F18="-",F18="N",F18="n"),"X","")</f>
        <v/>
      </c>
      <c r="Y18" s="94">
        <f t="shared" ref="Y18:Y60" si="9">IF(X18&lt;&gt;"",Y17+1,Y17)</f>
        <v>1</v>
      </c>
    </row>
    <row r="19" spans="2:25" x14ac:dyDescent="0.25">
      <c r="B19" s="80"/>
      <c r="C19" s="81"/>
      <c r="D19" s="81"/>
      <c r="E19" s="81"/>
      <c r="F19" s="101"/>
      <c r="G19" s="88"/>
      <c r="H19" s="89"/>
      <c r="I19" s="89"/>
      <c r="J19" s="90"/>
      <c r="K19" s="102" t="str">
        <f t="shared" si="0"/>
        <v/>
      </c>
      <c r="L19" s="87" t="str">
        <f t="shared" si="1"/>
        <v/>
      </c>
      <c r="N19" s="94" t="str">
        <f t="shared" si="2"/>
        <v/>
      </c>
      <c r="O19" s="94" t="str">
        <f t="shared" si="3"/>
        <v/>
      </c>
      <c r="P19" s="94" t="str">
        <f t="shared" si="4"/>
        <v/>
      </c>
      <c r="Q19" s="94" t="str">
        <f t="shared" si="5"/>
        <v/>
      </c>
      <c r="R19" s="94">
        <f t="shared" si="6"/>
        <v>1</v>
      </c>
      <c r="S19" s="94">
        <f t="shared" si="7"/>
        <v>1</v>
      </c>
      <c r="T19" s="94">
        <f t="shared" si="7"/>
        <v>1</v>
      </c>
      <c r="U19" s="94">
        <f t="shared" si="7"/>
        <v>1</v>
      </c>
      <c r="V19" s="94" t="str">
        <f t="shared" ref="V19:V60" si="10">IF(OR(F19="P",F19="p",F19="M",F19="m",F19="O",F19="o"),"X","")</f>
        <v/>
      </c>
      <c r="W19" s="94" t="str">
        <f t="shared" si="8"/>
        <v/>
      </c>
      <c r="X19" s="94" t="str">
        <f t="shared" ref="X19:X60" si="11">IF(OR(F19="P",F19="p",F19="M",F19="m",F19="-",F19="N",F19="n"),"X","")</f>
        <v/>
      </c>
      <c r="Y19" s="94">
        <f t="shared" si="9"/>
        <v>1</v>
      </c>
    </row>
    <row r="20" spans="2:25" x14ac:dyDescent="0.25">
      <c r="B20" s="80"/>
      <c r="C20" s="81"/>
      <c r="D20" s="81"/>
      <c r="E20" s="81"/>
      <c r="F20" s="101"/>
      <c r="G20" s="88"/>
      <c r="H20" s="89"/>
      <c r="I20" s="89"/>
      <c r="J20" s="90"/>
      <c r="K20" s="102" t="str">
        <f t="shared" si="0"/>
        <v/>
      </c>
      <c r="L20" s="87" t="str">
        <f t="shared" si="1"/>
        <v/>
      </c>
      <c r="N20" s="94" t="str">
        <f t="shared" si="2"/>
        <v/>
      </c>
      <c r="O20" s="94" t="str">
        <f t="shared" si="3"/>
        <v/>
      </c>
      <c r="P20" s="94" t="str">
        <f t="shared" si="4"/>
        <v/>
      </c>
      <c r="Q20" s="94" t="str">
        <f t="shared" si="5"/>
        <v/>
      </c>
      <c r="R20" s="94">
        <f t="shared" si="6"/>
        <v>1</v>
      </c>
      <c r="S20" s="94">
        <f t="shared" si="7"/>
        <v>1</v>
      </c>
      <c r="T20" s="94">
        <f t="shared" si="7"/>
        <v>1</v>
      </c>
      <c r="U20" s="94">
        <f t="shared" si="7"/>
        <v>1</v>
      </c>
      <c r="V20" s="94" t="str">
        <f t="shared" si="10"/>
        <v/>
      </c>
      <c r="W20" s="94" t="str">
        <f t="shared" si="8"/>
        <v/>
      </c>
      <c r="X20" s="94" t="str">
        <f t="shared" si="11"/>
        <v/>
      </c>
      <c r="Y20" s="94">
        <f t="shared" si="9"/>
        <v>1</v>
      </c>
    </row>
    <row r="21" spans="2:25" x14ac:dyDescent="0.25">
      <c r="B21" s="80"/>
      <c r="C21" s="81"/>
      <c r="D21" s="81"/>
      <c r="E21" s="81"/>
      <c r="F21" s="101"/>
      <c r="G21" s="88"/>
      <c r="H21" s="89"/>
      <c r="I21" s="89"/>
      <c r="J21" s="90"/>
      <c r="K21" s="102" t="str">
        <f t="shared" si="0"/>
        <v/>
      </c>
      <c r="L21" s="87" t="str">
        <f t="shared" si="1"/>
        <v/>
      </c>
      <c r="N21" s="94" t="str">
        <f t="shared" si="2"/>
        <v/>
      </c>
      <c r="O21" s="94" t="str">
        <f t="shared" si="3"/>
        <v/>
      </c>
      <c r="P21" s="94" t="str">
        <f t="shared" si="4"/>
        <v/>
      </c>
      <c r="Q21" s="94" t="str">
        <f t="shared" si="5"/>
        <v/>
      </c>
      <c r="R21" s="94">
        <f t="shared" si="6"/>
        <v>1</v>
      </c>
      <c r="S21" s="94">
        <f t="shared" si="7"/>
        <v>1</v>
      </c>
      <c r="T21" s="94">
        <f t="shared" si="7"/>
        <v>1</v>
      </c>
      <c r="U21" s="94">
        <f t="shared" si="7"/>
        <v>1</v>
      </c>
      <c r="V21" s="94" t="str">
        <f t="shared" si="10"/>
        <v/>
      </c>
      <c r="W21" s="94" t="str">
        <f t="shared" si="8"/>
        <v/>
      </c>
      <c r="X21" s="94" t="str">
        <f t="shared" si="11"/>
        <v/>
      </c>
      <c r="Y21" s="94">
        <f t="shared" si="9"/>
        <v>1</v>
      </c>
    </row>
    <row r="22" spans="2:25" x14ac:dyDescent="0.25">
      <c r="B22" s="80"/>
      <c r="C22" s="81"/>
      <c r="D22" s="81"/>
      <c r="E22" s="81"/>
      <c r="F22" s="101"/>
      <c r="G22" s="88"/>
      <c r="H22" s="89"/>
      <c r="I22" s="89"/>
      <c r="J22" s="90"/>
      <c r="K22" s="102" t="str">
        <f t="shared" si="0"/>
        <v/>
      </c>
      <c r="L22" s="87" t="str">
        <f t="shared" si="1"/>
        <v/>
      </c>
      <c r="N22" s="94" t="str">
        <f t="shared" si="2"/>
        <v/>
      </c>
      <c r="O22" s="94" t="str">
        <f t="shared" si="3"/>
        <v/>
      </c>
      <c r="P22" s="94" t="str">
        <f t="shared" si="4"/>
        <v/>
      </c>
      <c r="Q22" s="94" t="str">
        <f t="shared" si="5"/>
        <v/>
      </c>
      <c r="R22" s="94">
        <f t="shared" si="6"/>
        <v>1</v>
      </c>
      <c r="S22" s="94">
        <f t="shared" si="7"/>
        <v>1</v>
      </c>
      <c r="T22" s="94">
        <f t="shared" si="7"/>
        <v>1</v>
      </c>
      <c r="U22" s="94">
        <f t="shared" si="7"/>
        <v>1</v>
      </c>
      <c r="V22" s="94" t="str">
        <f t="shared" si="10"/>
        <v/>
      </c>
      <c r="W22" s="94" t="str">
        <f t="shared" si="8"/>
        <v/>
      </c>
      <c r="X22" s="94" t="str">
        <f t="shared" si="11"/>
        <v/>
      </c>
      <c r="Y22" s="94">
        <f t="shared" si="9"/>
        <v>1</v>
      </c>
    </row>
    <row r="23" spans="2:25" x14ac:dyDescent="0.25">
      <c r="B23" s="80"/>
      <c r="C23" s="81"/>
      <c r="D23" s="81"/>
      <c r="E23" s="81"/>
      <c r="F23" s="101"/>
      <c r="G23" s="88"/>
      <c r="H23" s="89"/>
      <c r="I23" s="89"/>
      <c r="J23" s="90"/>
      <c r="K23" s="102" t="str">
        <f t="shared" si="0"/>
        <v/>
      </c>
      <c r="L23" s="87" t="str">
        <f t="shared" si="1"/>
        <v/>
      </c>
      <c r="N23" s="94" t="str">
        <f t="shared" si="2"/>
        <v/>
      </c>
      <c r="O23" s="94" t="str">
        <f t="shared" si="3"/>
        <v/>
      </c>
      <c r="P23" s="94" t="str">
        <f t="shared" si="4"/>
        <v/>
      </c>
      <c r="Q23" s="94" t="str">
        <f t="shared" si="5"/>
        <v/>
      </c>
      <c r="R23" s="94">
        <f t="shared" si="6"/>
        <v>1</v>
      </c>
      <c r="S23" s="94">
        <f t="shared" si="7"/>
        <v>1</v>
      </c>
      <c r="T23" s="94">
        <f t="shared" si="7"/>
        <v>1</v>
      </c>
      <c r="U23" s="94">
        <f t="shared" si="7"/>
        <v>1</v>
      </c>
      <c r="V23" s="94" t="str">
        <f t="shared" si="10"/>
        <v/>
      </c>
      <c r="W23" s="94" t="str">
        <f t="shared" si="8"/>
        <v/>
      </c>
      <c r="X23" s="94" t="str">
        <f t="shared" si="11"/>
        <v/>
      </c>
      <c r="Y23" s="94">
        <f t="shared" si="9"/>
        <v>1</v>
      </c>
    </row>
    <row r="24" spans="2:25" x14ac:dyDescent="0.25">
      <c r="B24" s="80"/>
      <c r="C24" s="81"/>
      <c r="D24" s="81"/>
      <c r="E24" s="81"/>
      <c r="F24" s="101"/>
      <c r="G24" s="88"/>
      <c r="H24" s="89"/>
      <c r="I24" s="89"/>
      <c r="J24" s="90"/>
      <c r="K24" s="102" t="str">
        <f t="shared" si="0"/>
        <v/>
      </c>
      <c r="L24" s="87" t="str">
        <f t="shared" si="1"/>
        <v/>
      </c>
      <c r="N24" s="94" t="str">
        <f t="shared" si="2"/>
        <v/>
      </c>
      <c r="O24" s="94" t="str">
        <f t="shared" si="3"/>
        <v/>
      </c>
      <c r="P24" s="94" t="str">
        <f t="shared" si="4"/>
        <v/>
      </c>
      <c r="Q24" s="94" t="str">
        <f t="shared" si="5"/>
        <v/>
      </c>
      <c r="R24" s="94">
        <f t="shared" si="6"/>
        <v>1</v>
      </c>
      <c r="S24" s="94">
        <f t="shared" si="7"/>
        <v>1</v>
      </c>
      <c r="T24" s="94">
        <f t="shared" si="7"/>
        <v>1</v>
      </c>
      <c r="U24" s="94">
        <f t="shared" si="7"/>
        <v>1</v>
      </c>
      <c r="V24" s="94" t="str">
        <f t="shared" si="10"/>
        <v/>
      </c>
      <c r="W24" s="94" t="str">
        <f t="shared" si="8"/>
        <v/>
      </c>
      <c r="X24" s="94" t="str">
        <f t="shared" si="11"/>
        <v/>
      </c>
      <c r="Y24" s="94">
        <f t="shared" si="9"/>
        <v>1</v>
      </c>
    </row>
    <row r="25" spans="2:25" x14ac:dyDescent="0.25">
      <c r="B25" s="80"/>
      <c r="C25" s="81"/>
      <c r="D25" s="81"/>
      <c r="E25" s="81"/>
      <c r="F25" s="101"/>
      <c r="G25" s="88"/>
      <c r="H25" s="89"/>
      <c r="I25" s="89"/>
      <c r="J25" s="90"/>
      <c r="K25" s="102" t="str">
        <f t="shared" si="0"/>
        <v/>
      </c>
      <c r="L25" s="87" t="str">
        <f t="shared" si="1"/>
        <v/>
      </c>
      <c r="N25" s="94" t="str">
        <f t="shared" si="2"/>
        <v/>
      </c>
      <c r="O25" s="94" t="str">
        <f t="shared" si="3"/>
        <v/>
      </c>
      <c r="P25" s="94" t="str">
        <f t="shared" si="4"/>
        <v/>
      </c>
      <c r="Q25" s="94" t="str">
        <f t="shared" si="5"/>
        <v/>
      </c>
      <c r="R25" s="94">
        <f t="shared" si="6"/>
        <v>1</v>
      </c>
      <c r="S25" s="94">
        <f t="shared" si="7"/>
        <v>1</v>
      </c>
      <c r="T25" s="94">
        <f t="shared" si="7"/>
        <v>1</v>
      </c>
      <c r="U25" s="94">
        <f t="shared" si="7"/>
        <v>1</v>
      </c>
      <c r="V25" s="94" t="str">
        <f t="shared" si="10"/>
        <v/>
      </c>
      <c r="W25" s="94" t="str">
        <f t="shared" si="8"/>
        <v/>
      </c>
      <c r="X25" s="94" t="str">
        <f t="shared" si="11"/>
        <v/>
      </c>
      <c r="Y25" s="94">
        <f t="shared" si="9"/>
        <v>1</v>
      </c>
    </row>
    <row r="26" spans="2:25" x14ac:dyDescent="0.25">
      <c r="B26" s="80"/>
      <c r="C26" s="81"/>
      <c r="D26" s="81"/>
      <c r="E26" s="81"/>
      <c r="F26" s="101"/>
      <c r="G26" s="88"/>
      <c r="H26" s="89"/>
      <c r="I26" s="89"/>
      <c r="J26" s="90"/>
      <c r="K26" s="102" t="str">
        <f t="shared" si="0"/>
        <v/>
      </c>
      <c r="L26" s="87" t="str">
        <f t="shared" si="1"/>
        <v/>
      </c>
      <c r="N26" s="94" t="str">
        <f t="shared" si="2"/>
        <v/>
      </c>
      <c r="O26" s="94" t="str">
        <f t="shared" si="3"/>
        <v/>
      </c>
      <c r="P26" s="94" t="str">
        <f t="shared" si="4"/>
        <v/>
      </c>
      <c r="Q26" s="94" t="str">
        <f t="shared" si="5"/>
        <v/>
      </c>
      <c r="R26" s="94">
        <f t="shared" si="6"/>
        <v>1</v>
      </c>
      <c r="S26" s="94">
        <f t="shared" si="7"/>
        <v>1</v>
      </c>
      <c r="T26" s="94">
        <f t="shared" si="7"/>
        <v>1</v>
      </c>
      <c r="U26" s="94">
        <f t="shared" si="7"/>
        <v>1</v>
      </c>
      <c r="V26" s="94" t="str">
        <f t="shared" si="10"/>
        <v/>
      </c>
      <c r="W26" s="94" t="str">
        <f t="shared" si="8"/>
        <v/>
      </c>
      <c r="X26" s="94" t="str">
        <f t="shared" si="11"/>
        <v/>
      </c>
      <c r="Y26" s="94">
        <f t="shared" si="9"/>
        <v>1</v>
      </c>
    </row>
    <row r="27" spans="2:25" x14ac:dyDescent="0.25">
      <c r="B27" s="80"/>
      <c r="C27" s="81"/>
      <c r="D27" s="81"/>
      <c r="E27" s="81"/>
      <c r="F27" s="101"/>
      <c r="G27" s="88"/>
      <c r="H27" s="89"/>
      <c r="I27" s="89"/>
      <c r="J27" s="90"/>
      <c r="K27" s="102" t="str">
        <f t="shared" si="0"/>
        <v/>
      </c>
      <c r="L27" s="87" t="str">
        <f t="shared" si="1"/>
        <v/>
      </c>
      <c r="N27" s="94" t="str">
        <f t="shared" si="2"/>
        <v/>
      </c>
      <c r="O27" s="94" t="str">
        <f t="shared" si="3"/>
        <v/>
      </c>
      <c r="P27" s="94" t="str">
        <f t="shared" si="4"/>
        <v/>
      </c>
      <c r="Q27" s="94" t="str">
        <f t="shared" si="5"/>
        <v/>
      </c>
      <c r="R27" s="94">
        <f t="shared" si="6"/>
        <v>1</v>
      </c>
      <c r="S27" s="94">
        <f t="shared" si="7"/>
        <v>1</v>
      </c>
      <c r="T27" s="94">
        <f t="shared" si="7"/>
        <v>1</v>
      </c>
      <c r="U27" s="94">
        <f t="shared" si="7"/>
        <v>1</v>
      </c>
      <c r="V27" s="94" t="str">
        <f t="shared" si="10"/>
        <v/>
      </c>
      <c r="W27" s="94" t="str">
        <f t="shared" si="8"/>
        <v/>
      </c>
      <c r="X27" s="94" t="str">
        <f t="shared" si="11"/>
        <v/>
      </c>
      <c r="Y27" s="94">
        <f t="shared" si="9"/>
        <v>1</v>
      </c>
    </row>
    <row r="28" spans="2:25" x14ac:dyDescent="0.25">
      <c r="B28" s="80"/>
      <c r="C28" s="81"/>
      <c r="D28" s="81"/>
      <c r="E28" s="81"/>
      <c r="F28" s="101"/>
      <c r="G28" s="88"/>
      <c r="H28" s="89"/>
      <c r="I28" s="89"/>
      <c r="J28" s="90"/>
      <c r="K28" s="102" t="str">
        <f t="shared" si="0"/>
        <v/>
      </c>
      <c r="L28" s="87" t="str">
        <f t="shared" si="1"/>
        <v/>
      </c>
      <c r="N28" s="94" t="str">
        <f t="shared" si="2"/>
        <v/>
      </c>
      <c r="O28" s="94" t="str">
        <f t="shared" si="3"/>
        <v/>
      </c>
      <c r="P28" s="94" t="str">
        <f t="shared" si="4"/>
        <v/>
      </c>
      <c r="Q28" s="94" t="str">
        <f t="shared" si="5"/>
        <v/>
      </c>
      <c r="R28" s="94">
        <f t="shared" si="6"/>
        <v>1</v>
      </c>
      <c r="S28" s="94">
        <f t="shared" si="7"/>
        <v>1</v>
      </c>
      <c r="T28" s="94">
        <f t="shared" si="7"/>
        <v>1</v>
      </c>
      <c r="U28" s="94">
        <f t="shared" si="7"/>
        <v>1</v>
      </c>
      <c r="V28" s="94" t="str">
        <f t="shared" si="10"/>
        <v/>
      </c>
      <c r="W28" s="94" t="str">
        <f t="shared" si="8"/>
        <v/>
      </c>
      <c r="X28" s="94" t="str">
        <f t="shared" si="11"/>
        <v/>
      </c>
      <c r="Y28" s="94">
        <f t="shared" si="9"/>
        <v>1</v>
      </c>
    </row>
    <row r="29" spans="2:25" x14ac:dyDescent="0.25">
      <c r="B29" s="80"/>
      <c r="C29" s="81"/>
      <c r="D29" s="81"/>
      <c r="E29" s="81"/>
      <c r="F29" s="101"/>
      <c r="G29" s="88"/>
      <c r="H29" s="89"/>
      <c r="I29" s="89"/>
      <c r="J29" s="90"/>
      <c r="K29" s="102" t="str">
        <f t="shared" si="0"/>
        <v/>
      </c>
      <c r="L29" s="87" t="str">
        <f t="shared" si="1"/>
        <v/>
      </c>
      <c r="N29" s="94" t="str">
        <f t="shared" si="2"/>
        <v/>
      </c>
      <c r="O29" s="94" t="str">
        <f t="shared" si="3"/>
        <v/>
      </c>
      <c r="P29" s="94" t="str">
        <f t="shared" si="4"/>
        <v/>
      </c>
      <c r="Q29" s="94" t="str">
        <f t="shared" si="5"/>
        <v/>
      </c>
      <c r="R29" s="94">
        <f t="shared" si="6"/>
        <v>1</v>
      </c>
      <c r="S29" s="94">
        <f t="shared" si="7"/>
        <v>1</v>
      </c>
      <c r="T29" s="94">
        <f t="shared" si="7"/>
        <v>1</v>
      </c>
      <c r="U29" s="94">
        <f t="shared" si="7"/>
        <v>1</v>
      </c>
      <c r="V29" s="94" t="str">
        <f t="shared" si="10"/>
        <v/>
      </c>
      <c r="W29" s="94" t="str">
        <f t="shared" si="8"/>
        <v/>
      </c>
      <c r="X29" s="94" t="str">
        <f t="shared" si="11"/>
        <v/>
      </c>
      <c r="Y29" s="94">
        <f t="shared" si="9"/>
        <v>1</v>
      </c>
    </row>
    <row r="30" spans="2:25" x14ac:dyDescent="0.25">
      <c r="B30" s="80"/>
      <c r="C30" s="81"/>
      <c r="D30" s="81"/>
      <c r="E30" s="81"/>
      <c r="F30" s="101"/>
      <c r="G30" s="88"/>
      <c r="H30" s="89"/>
      <c r="I30" s="89"/>
      <c r="J30" s="90"/>
      <c r="K30" s="102" t="str">
        <f t="shared" si="0"/>
        <v/>
      </c>
      <c r="L30" s="87" t="str">
        <f t="shared" si="1"/>
        <v/>
      </c>
      <c r="N30" s="94" t="str">
        <f t="shared" si="2"/>
        <v/>
      </c>
      <c r="O30" s="94" t="str">
        <f t="shared" si="3"/>
        <v/>
      </c>
      <c r="P30" s="94" t="str">
        <f t="shared" si="4"/>
        <v/>
      </c>
      <c r="Q30" s="94" t="str">
        <f t="shared" si="5"/>
        <v/>
      </c>
      <c r="R30" s="94">
        <f t="shared" si="6"/>
        <v>1</v>
      </c>
      <c r="S30" s="94">
        <f t="shared" si="7"/>
        <v>1</v>
      </c>
      <c r="T30" s="94">
        <f t="shared" si="7"/>
        <v>1</v>
      </c>
      <c r="U30" s="94">
        <f t="shared" si="7"/>
        <v>1</v>
      </c>
      <c r="V30" s="94" t="str">
        <f t="shared" si="10"/>
        <v/>
      </c>
      <c r="W30" s="94" t="str">
        <f t="shared" si="8"/>
        <v/>
      </c>
      <c r="X30" s="94" t="str">
        <f t="shared" si="11"/>
        <v/>
      </c>
      <c r="Y30" s="94">
        <f t="shared" si="9"/>
        <v>1</v>
      </c>
    </row>
    <row r="31" spans="2:25" x14ac:dyDescent="0.25">
      <c r="B31" s="80"/>
      <c r="C31" s="81"/>
      <c r="D31" s="81"/>
      <c r="E31" s="81"/>
      <c r="F31" s="101"/>
      <c r="G31" s="88"/>
      <c r="H31" s="89"/>
      <c r="I31" s="89"/>
      <c r="J31" s="90"/>
      <c r="K31" s="102" t="str">
        <f t="shared" si="0"/>
        <v/>
      </c>
      <c r="L31" s="87" t="str">
        <f t="shared" si="1"/>
        <v/>
      </c>
      <c r="N31" s="94" t="str">
        <f t="shared" si="2"/>
        <v/>
      </c>
      <c r="O31" s="94" t="str">
        <f t="shared" si="3"/>
        <v/>
      </c>
      <c r="P31" s="94" t="str">
        <f t="shared" si="4"/>
        <v/>
      </c>
      <c r="Q31" s="94" t="str">
        <f t="shared" si="5"/>
        <v/>
      </c>
      <c r="R31" s="94">
        <f t="shared" si="6"/>
        <v>1</v>
      </c>
      <c r="S31" s="94">
        <f t="shared" si="7"/>
        <v>1</v>
      </c>
      <c r="T31" s="94">
        <f t="shared" si="7"/>
        <v>1</v>
      </c>
      <c r="U31" s="94">
        <f t="shared" si="7"/>
        <v>1</v>
      </c>
      <c r="V31" s="94" t="str">
        <f t="shared" si="10"/>
        <v/>
      </c>
      <c r="W31" s="94" t="str">
        <f t="shared" si="8"/>
        <v/>
      </c>
      <c r="X31" s="94" t="str">
        <f t="shared" si="11"/>
        <v/>
      </c>
      <c r="Y31" s="94">
        <f t="shared" si="9"/>
        <v>1</v>
      </c>
    </row>
    <row r="32" spans="2:25" x14ac:dyDescent="0.25">
      <c r="B32" s="80"/>
      <c r="C32" s="81"/>
      <c r="D32" s="81"/>
      <c r="E32" s="81"/>
      <c r="F32" s="101"/>
      <c r="G32" s="88"/>
      <c r="H32" s="89"/>
      <c r="I32" s="89"/>
      <c r="J32" s="90"/>
      <c r="K32" s="102" t="str">
        <f t="shared" si="0"/>
        <v/>
      </c>
      <c r="L32" s="87" t="str">
        <f t="shared" si="1"/>
        <v/>
      </c>
      <c r="N32" s="94" t="str">
        <f t="shared" si="2"/>
        <v/>
      </c>
      <c r="O32" s="94" t="str">
        <f t="shared" si="3"/>
        <v/>
      </c>
      <c r="P32" s="94" t="str">
        <f t="shared" si="4"/>
        <v/>
      </c>
      <c r="Q32" s="94" t="str">
        <f t="shared" si="5"/>
        <v/>
      </c>
      <c r="R32" s="94">
        <f t="shared" si="6"/>
        <v>1</v>
      </c>
      <c r="S32" s="94">
        <f t="shared" si="7"/>
        <v>1</v>
      </c>
      <c r="T32" s="94">
        <f t="shared" si="7"/>
        <v>1</v>
      </c>
      <c r="U32" s="94">
        <f t="shared" si="7"/>
        <v>1</v>
      </c>
      <c r="V32" s="94" t="str">
        <f t="shared" si="10"/>
        <v/>
      </c>
      <c r="W32" s="94" t="str">
        <f t="shared" si="8"/>
        <v/>
      </c>
      <c r="X32" s="94" t="str">
        <f t="shared" si="11"/>
        <v/>
      </c>
      <c r="Y32" s="94">
        <f t="shared" si="9"/>
        <v>1</v>
      </c>
    </row>
    <row r="33" spans="2:25" x14ac:dyDescent="0.25">
      <c r="B33" s="80"/>
      <c r="C33" s="81"/>
      <c r="D33" s="81"/>
      <c r="E33" s="81"/>
      <c r="F33" s="101"/>
      <c r="G33" s="88"/>
      <c r="H33" s="89"/>
      <c r="I33" s="89"/>
      <c r="J33" s="90"/>
      <c r="K33" s="102" t="str">
        <f t="shared" si="0"/>
        <v/>
      </c>
      <c r="L33" s="87" t="str">
        <f t="shared" si="1"/>
        <v/>
      </c>
      <c r="N33" s="94" t="str">
        <f t="shared" si="2"/>
        <v/>
      </c>
      <c r="O33" s="94" t="str">
        <f t="shared" si="3"/>
        <v/>
      </c>
      <c r="P33" s="94" t="str">
        <f t="shared" si="4"/>
        <v/>
      </c>
      <c r="Q33" s="94" t="str">
        <f t="shared" si="5"/>
        <v/>
      </c>
      <c r="R33" s="94">
        <f t="shared" si="6"/>
        <v>1</v>
      </c>
      <c r="S33" s="94">
        <f t="shared" si="7"/>
        <v>1</v>
      </c>
      <c r="T33" s="94">
        <f t="shared" si="7"/>
        <v>1</v>
      </c>
      <c r="U33" s="94">
        <f t="shared" si="7"/>
        <v>1</v>
      </c>
      <c r="V33" s="94" t="str">
        <f t="shared" si="10"/>
        <v/>
      </c>
      <c r="W33" s="94" t="str">
        <f t="shared" si="8"/>
        <v/>
      </c>
      <c r="X33" s="94" t="str">
        <f t="shared" si="11"/>
        <v/>
      </c>
      <c r="Y33" s="94">
        <f t="shared" si="9"/>
        <v>1</v>
      </c>
    </row>
    <row r="34" spans="2:25" x14ac:dyDescent="0.25">
      <c r="B34" s="80"/>
      <c r="C34" s="81"/>
      <c r="D34" s="81"/>
      <c r="E34" s="81"/>
      <c r="F34" s="101"/>
      <c r="G34" s="88"/>
      <c r="H34" s="89"/>
      <c r="I34" s="89"/>
      <c r="J34" s="90"/>
      <c r="K34" s="102" t="str">
        <f t="shared" si="0"/>
        <v/>
      </c>
      <c r="L34" s="87" t="str">
        <f t="shared" si="1"/>
        <v/>
      </c>
      <c r="N34" s="94" t="str">
        <f t="shared" si="2"/>
        <v/>
      </c>
      <c r="O34" s="94" t="str">
        <f t="shared" si="3"/>
        <v/>
      </c>
      <c r="P34" s="94" t="str">
        <f t="shared" si="4"/>
        <v/>
      </c>
      <c r="Q34" s="94" t="str">
        <f t="shared" si="5"/>
        <v/>
      </c>
      <c r="R34" s="94">
        <f t="shared" si="6"/>
        <v>1</v>
      </c>
      <c r="S34" s="94">
        <f>IF(O34&lt;&gt;"",O34/100,1)</f>
        <v>1</v>
      </c>
      <c r="T34" s="94">
        <f>IF(P34&lt;&gt;"",P34/100,1)</f>
        <v>1</v>
      </c>
      <c r="U34" s="94">
        <f>IF(Q34&lt;&gt;"",Q34/100,1)</f>
        <v>1</v>
      </c>
      <c r="V34" s="94" t="str">
        <f t="shared" si="10"/>
        <v/>
      </c>
      <c r="W34" s="94" t="str">
        <f t="shared" si="8"/>
        <v/>
      </c>
      <c r="X34" s="94" t="str">
        <f t="shared" si="11"/>
        <v/>
      </c>
      <c r="Y34" s="94">
        <f t="shared" si="9"/>
        <v>1</v>
      </c>
    </row>
    <row r="35" spans="2:25" x14ac:dyDescent="0.25">
      <c r="B35" s="80"/>
      <c r="C35" s="81"/>
      <c r="D35" s="81"/>
      <c r="E35" s="81"/>
      <c r="F35" s="101"/>
      <c r="G35" s="88"/>
      <c r="H35" s="89"/>
      <c r="I35" s="89"/>
      <c r="J35" s="90"/>
      <c r="K35" s="102" t="str">
        <f t="shared" si="0"/>
        <v/>
      </c>
      <c r="L35" s="87" t="str">
        <f t="shared" si="1"/>
        <v/>
      </c>
      <c r="N35" s="94" t="str">
        <f t="shared" si="2"/>
        <v/>
      </c>
      <c r="O35" s="94" t="str">
        <f t="shared" si="3"/>
        <v/>
      </c>
      <c r="P35" s="94" t="str">
        <f t="shared" si="4"/>
        <v/>
      </c>
      <c r="Q35" s="94" t="str">
        <f t="shared" si="5"/>
        <v/>
      </c>
      <c r="R35" s="94">
        <f t="shared" ref="R35:U60" si="12">IF(N35&lt;&gt;"",N35/100,1)</f>
        <v>1</v>
      </c>
      <c r="S35" s="94">
        <f t="shared" si="12"/>
        <v>1</v>
      </c>
      <c r="T35" s="94">
        <f t="shared" si="12"/>
        <v>1</v>
      </c>
      <c r="U35" s="94">
        <f t="shared" si="12"/>
        <v>1</v>
      </c>
      <c r="V35" s="94" t="str">
        <f t="shared" si="10"/>
        <v/>
      </c>
      <c r="W35" s="94" t="str">
        <f t="shared" si="8"/>
        <v/>
      </c>
      <c r="X35" s="94" t="str">
        <f t="shared" si="11"/>
        <v/>
      </c>
      <c r="Y35" s="94">
        <f t="shared" si="9"/>
        <v>1</v>
      </c>
    </row>
    <row r="36" spans="2:25" x14ac:dyDescent="0.25">
      <c r="B36" s="80"/>
      <c r="C36" s="81"/>
      <c r="D36" s="81"/>
      <c r="E36" s="81"/>
      <c r="F36" s="101"/>
      <c r="G36" s="88"/>
      <c r="H36" s="89"/>
      <c r="I36" s="89"/>
      <c r="J36" s="90"/>
      <c r="K36" s="102" t="str">
        <f t="shared" si="0"/>
        <v/>
      </c>
      <c r="L36" s="87" t="str">
        <f t="shared" si="1"/>
        <v/>
      </c>
      <c r="N36" s="94" t="str">
        <f t="shared" si="2"/>
        <v/>
      </c>
      <c r="O36" s="94" t="str">
        <f t="shared" si="3"/>
        <v/>
      </c>
      <c r="P36" s="94" t="str">
        <f t="shared" si="4"/>
        <v/>
      </c>
      <c r="Q36" s="94" t="str">
        <f t="shared" si="5"/>
        <v/>
      </c>
      <c r="R36" s="94">
        <f t="shared" si="12"/>
        <v>1</v>
      </c>
      <c r="S36" s="94">
        <f t="shared" si="12"/>
        <v>1</v>
      </c>
      <c r="T36" s="94">
        <f t="shared" si="12"/>
        <v>1</v>
      </c>
      <c r="U36" s="94">
        <f t="shared" si="12"/>
        <v>1</v>
      </c>
      <c r="V36" s="94" t="str">
        <f t="shared" si="10"/>
        <v/>
      </c>
      <c r="W36" s="94" t="str">
        <f t="shared" si="8"/>
        <v/>
      </c>
      <c r="X36" s="94" t="str">
        <f t="shared" si="11"/>
        <v/>
      </c>
      <c r="Y36" s="94">
        <f t="shared" si="9"/>
        <v>1</v>
      </c>
    </row>
    <row r="37" spans="2:25" x14ac:dyDescent="0.25">
      <c r="B37" s="80"/>
      <c r="C37" s="81"/>
      <c r="D37" s="81"/>
      <c r="E37" s="81"/>
      <c r="F37" s="101"/>
      <c r="G37" s="88"/>
      <c r="H37" s="89"/>
      <c r="I37" s="89"/>
      <c r="J37" s="90"/>
      <c r="K37" s="102" t="str">
        <f t="shared" si="0"/>
        <v/>
      </c>
      <c r="L37" s="87" t="str">
        <f t="shared" si="1"/>
        <v/>
      </c>
      <c r="N37" s="94" t="str">
        <f t="shared" si="2"/>
        <v/>
      </c>
      <c r="O37" s="94" t="str">
        <f t="shared" si="3"/>
        <v/>
      </c>
      <c r="P37" s="94" t="str">
        <f t="shared" si="4"/>
        <v/>
      </c>
      <c r="Q37" s="94" t="str">
        <f t="shared" si="5"/>
        <v/>
      </c>
      <c r="R37" s="94">
        <f t="shared" si="12"/>
        <v>1</v>
      </c>
      <c r="S37" s="94">
        <f t="shared" si="12"/>
        <v>1</v>
      </c>
      <c r="T37" s="94">
        <f t="shared" si="12"/>
        <v>1</v>
      </c>
      <c r="U37" s="94">
        <f t="shared" si="12"/>
        <v>1</v>
      </c>
      <c r="V37" s="94" t="str">
        <f t="shared" si="10"/>
        <v/>
      </c>
      <c r="W37" s="94" t="str">
        <f t="shared" si="8"/>
        <v/>
      </c>
      <c r="X37" s="94" t="str">
        <f t="shared" si="11"/>
        <v/>
      </c>
      <c r="Y37" s="94">
        <f t="shared" si="9"/>
        <v>1</v>
      </c>
    </row>
    <row r="38" spans="2:25" x14ac:dyDescent="0.25">
      <c r="B38" s="80"/>
      <c r="C38" s="81"/>
      <c r="D38" s="81"/>
      <c r="E38" s="81"/>
      <c r="F38" s="101"/>
      <c r="G38" s="88"/>
      <c r="H38" s="89"/>
      <c r="I38" s="89"/>
      <c r="J38" s="90"/>
      <c r="K38" s="102" t="str">
        <f t="shared" si="0"/>
        <v/>
      </c>
      <c r="L38" s="87" t="str">
        <f t="shared" si="1"/>
        <v/>
      </c>
      <c r="N38" s="94" t="str">
        <f t="shared" si="2"/>
        <v/>
      </c>
      <c r="O38" s="94" t="str">
        <f t="shared" si="3"/>
        <v/>
      </c>
      <c r="P38" s="94" t="str">
        <f t="shared" si="4"/>
        <v/>
      </c>
      <c r="Q38" s="94" t="str">
        <f t="shared" si="5"/>
        <v/>
      </c>
      <c r="R38" s="94">
        <f t="shared" si="12"/>
        <v>1</v>
      </c>
      <c r="S38" s="94">
        <f t="shared" si="12"/>
        <v>1</v>
      </c>
      <c r="T38" s="94">
        <f t="shared" si="12"/>
        <v>1</v>
      </c>
      <c r="U38" s="94">
        <f t="shared" si="12"/>
        <v>1</v>
      </c>
      <c r="V38" s="94" t="str">
        <f t="shared" si="10"/>
        <v/>
      </c>
      <c r="W38" s="94" t="str">
        <f t="shared" si="8"/>
        <v/>
      </c>
      <c r="X38" s="94" t="str">
        <f t="shared" si="11"/>
        <v/>
      </c>
      <c r="Y38" s="94">
        <f t="shared" si="9"/>
        <v>1</v>
      </c>
    </row>
    <row r="39" spans="2:25" x14ac:dyDescent="0.25">
      <c r="B39" s="80"/>
      <c r="C39" s="81"/>
      <c r="D39" s="81"/>
      <c r="E39" s="81"/>
      <c r="F39" s="101"/>
      <c r="G39" s="88"/>
      <c r="H39" s="89"/>
      <c r="I39" s="89"/>
      <c r="J39" s="90"/>
      <c r="K39" s="102" t="str">
        <f t="shared" si="0"/>
        <v/>
      </c>
      <c r="L39" s="87" t="str">
        <f t="shared" si="1"/>
        <v/>
      </c>
      <c r="N39" s="94" t="str">
        <f t="shared" si="2"/>
        <v/>
      </c>
      <c r="O39" s="94" t="str">
        <f t="shared" si="3"/>
        <v/>
      </c>
      <c r="P39" s="94" t="str">
        <f t="shared" si="4"/>
        <v/>
      </c>
      <c r="Q39" s="94" t="str">
        <f t="shared" si="5"/>
        <v/>
      </c>
      <c r="R39" s="94">
        <f t="shared" si="12"/>
        <v>1</v>
      </c>
      <c r="S39" s="94">
        <f t="shared" si="12"/>
        <v>1</v>
      </c>
      <c r="T39" s="94">
        <f t="shared" si="12"/>
        <v>1</v>
      </c>
      <c r="U39" s="94">
        <f t="shared" si="12"/>
        <v>1</v>
      </c>
      <c r="V39" s="94" t="str">
        <f t="shared" si="10"/>
        <v/>
      </c>
      <c r="W39" s="94" t="str">
        <f t="shared" si="8"/>
        <v/>
      </c>
      <c r="X39" s="94" t="str">
        <f t="shared" si="11"/>
        <v/>
      </c>
      <c r="Y39" s="94">
        <f>IF(X39&lt;&gt;"",Y38+1,Y38)</f>
        <v>1</v>
      </c>
    </row>
    <row r="40" spans="2:25" x14ac:dyDescent="0.25">
      <c r="B40" s="80"/>
      <c r="C40" s="81"/>
      <c r="D40" s="81"/>
      <c r="E40" s="81"/>
      <c r="F40" s="101"/>
      <c r="G40" s="88"/>
      <c r="H40" s="89"/>
      <c r="I40" s="89"/>
      <c r="J40" s="90"/>
      <c r="K40" s="102" t="str">
        <f t="shared" si="0"/>
        <v/>
      </c>
      <c r="L40" s="87" t="str">
        <f t="shared" si="1"/>
        <v/>
      </c>
      <c r="N40" s="94" t="str">
        <f t="shared" si="2"/>
        <v/>
      </c>
      <c r="O40" s="94" t="str">
        <f t="shared" si="3"/>
        <v/>
      </c>
      <c r="P40" s="94" t="str">
        <f t="shared" si="4"/>
        <v/>
      </c>
      <c r="Q40" s="94" t="str">
        <f t="shared" si="5"/>
        <v/>
      </c>
      <c r="R40" s="94">
        <f t="shared" si="12"/>
        <v>1</v>
      </c>
      <c r="S40" s="94">
        <f t="shared" si="12"/>
        <v>1</v>
      </c>
      <c r="T40" s="94">
        <f t="shared" si="12"/>
        <v>1</v>
      </c>
      <c r="U40" s="94">
        <f t="shared" si="12"/>
        <v>1</v>
      </c>
      <c r="V40" s="94" t="str">
        <f t="shared" si="10"/>
        <v/>
      </c>
      <c r="W40" s="94" t="str">
        <f t="shared" si="8"/>
        <v/>
      </c>
      <c r="X40" s="94" t="str">
        <f t="shared" si="11"/>
        <v/>
      </c>
      <c r="Y40" s="94">
        <f t="shared" si="9"/>
        <v>1</v>
      </c>
    </row>
    <row r="41" spans="2:25" x14ac:dyDescent="0.25">
      <c r="B41" s="80"/>
      <c r="C41" s="81"/>
      <c r="D41" s="81"/>
      <c r="E41" s="81"/>
      <c r="F41" s="101"/>
      <c r="G41" s="88"/>
      <c r="H41" s="89"/>
      <c r="I41" s="89"/>
      <c r="J41" s="90"/>
      <c r="K41" s="102" t="str">
        <f t="shared" si="0"/>
        <v/>
      </c>
      <c r="L41" s="87" t="str">
        <f t="shared" si="1"/>
        <v/>
      </c>
      <c r="N41" s="94" t="str">
        <f t="shared" si="2"/>
        <v/>
      </c>
      <c r="O41" s="94" t="str">
        <f t="shared" si="3"/>
        <v/>
      </c>
      <c r="P41" s="94" t="str">
        <f t="shared" si="4"/>
        <v/>
      </c>
      <c r="Q41" s="94" t="str">
        <f t="shared" si="5"/>
        <v/>
      </c>
      <c r="R41" s="94">
        <f t="shared" si="12"/>
        <v>1</v>
      </c>
      <c r="S41" s="94">
        <f t="shared" si="12"/>
        <v>1</v>
      </c>
      <c r="T41" s="94">
        <f t="shared" si="12"/>
        <v>1</v>
      </c>
      <c r="U41" s="94">
        <f t="shared" si="12"/>
        <v>1</v>
      </c>
      <c r="V41" s="94" t="str">
        <f t="shared" si="10"/>
        <v/>
      </c>
      <c r="W41" s="94" t="str">
        <f t="shared" si="8"/>
        <v/>
      </c>
      <c r="X41" s="94" t="str">
        <f t="shared" si="11"/>
        <v/>
      </c>
      <c r="Y41" s="94">
        <f>IF(X41&lt;&gt;"",Y40+1,Y40)</f>
        <v>1</v>
      </c>
    </row>
    <row r="42" spans="2:25" x14ac:dyDescent="0.25">
      <c r="B42" s="80"/>
      <c r="C42" s="81"/>
      <c r="D42" s="81"/>
      <c r="E42" s="81"/>
      <c r="F42" s="101"/>
      <c r="G42" s="88"/>
      <c r="H42" s="89"/>
      <c r="I42" s="89"/>
      <c r="J42" s="90"/>
      <c r="K42" s="102" t="str">
        <f t="shared" si="0"/>
        <v/>
      </c>
      <c r="L42" s="87" t="str">
        <f t="shared" si="1"/>
        <v/>
      </c>
      <c r="N42" s="94" t="str">
        <f t="shared" si="2"/>
        <v/>
      </c>
      <c r="O42" s="94" t="str">
        <f t="shared" si="3"/>
        <v/>
      </c>
      <c r="P42" s="94" t="str">
        <f t="shared" si="4"/>
        <v/>
      </c>
      <c r="Q42" s="94" t="str">
        <f t="shared" si="5"/>
        <v/>
      </c>
      <c r="R42" s="94">
        <f t="shared" si="12"/>
        <v>1</v>
      </c>
      <c r="S42" s="94">
        <f t="shared" si="12"/>
        <v>1</v>
      </c>
      <c r="T42" s="94">
        <f t="shared" si="12"/>
        <v>1</v>
      </c>
      <c r="U42" s="94">
        <f t="shared" si="12"/>
        <v>1</v>
      </c>
      <c r="V42" s="94" t="str">
        <f t="shared" si="10"/>
        <v/>
      </c>
      <c r="W42" s="94" t="str">
        <f t="shared" si="8"/>
        <v/>
      </c>
      <c r="X42" s="94" t="str">
        <f t="shared" si="11"/>
        <v/>
      </c>
      <c r="Y42" s="94">
        <f t="shared" si="9"/>
        <v>1</v>
      </c>
    </row>
    <row r="43" spans="2:25" x14ac:dyDescent="0.25">
      <c r="B43" s="80"/>
      <c r="C43" s="81"/>
      <c r="D43" s="81"/>
      <c r="E43" s="81"/>
      <c r="F43" s="101"/>
      <c r="G43" s="88"/>
      <c r="H43" s="89"/>
      <c r="I43" s="89"/>
      <c r="J43" s="90"/>
      <c r="K43" s="102" t="str">
        <f t="shared" si="0"/>
        <v/>
      </c>
      <c r="L43" s="87" t="str">
        <f t="shared" si="1"/>
        <v/>
      </c>
      <c r="N43" s="94" t="str">
        <f t="shared" si="2"/>
        <v/>
      </c>
      <c r="O43" s="94" t="str">
        <f t="shared" si="3"/>
        <v/>
      </c>
      <c r="P43" s="94" t="str">
        <f t="shared" si="4"/>
        <v/>
      </c>
      <c r="Q43" s="94" t="str">
        <f t="shared" si="5"/>
        <v/>
      </c>
      <c r="R43" s="94">
        <f t="shared" si="12"/>
        <v>1</v>
      </c>
      <c r="S43" s="94">
        <f t="shared" si="12"/>
        <v>1</v>
      </c>
      <c r="T43" s="94">
        <f t="shared" si="12"/>
        <v>1</v>
      </c>
      <c r="U43" s="94">
        <f t="shared" si="12"/>
        <v>1</v>
      </c>
      <c r="V43" s="94" t="str">
        <f t="shared" si="10"/>
        <v/>
      </c>
      <c r="W43" s="94" t="str">
        <f t="shared" si="8"/>
        <v/>
      </c>
      <c r="X43" s="94" t="str">
        <f t="shared" si="11"/>
        <v/>
      </c>
      <c r="Y43" s="94">
        <f t="shared" si="9"/>
        <v>1</v>
      </c>
    </row>
    <row r="44" spans="2:25" x14ac:dyDescent="0.25">
      <c r="B44" s="80"/>
      <c r="C44" s="81"/>
      <c r="D44" s="81"/>
      <c r="E44" s="81"/>
      <c r="F44" s="101"/>
      <c r="G44" s="88"/>
      <c r="H44" s="89"/>
      <c r="I44" s="89"/>
      <c r="J44" s="90"/>
      <c r="K44" s="102" t="str">
        <f t="shared" si="0"/>
        <v/>
      </c>
      <c r="L44" s="87" t="str">
        <f t="shared" si="1"/>
        <v/>
      </c>
      <c r="N44" s="94" t="str">
        <f t="shared" si="2"/>
        <v/>
      </c>
      <c r="O44" s="94" t="str">
        <f t="shared" si="3"/>
        <v/>
      </c>
      <c r="P44" s="94" t="str">
        <f t="shared" si="4"/>
        <v/>
      </c>
      <c r="Q44" s="94" t="str">
        <f t="shared" si="5"/>
        <v/>
      </c>
      <c r="R44" s="94">
        <f t="shared" si="12"/>
        <v>1</v>
      </c>
      <c r="S44" s="94">
        <f t="shared" si="12"/>
        <v>1</v>
      </c>
      <c r="T44" s="94">
        <f t="shared" si="12"/>
        <v>1</v>
      </c>
      <c r="U44" s="94">
        <f t="shared" si="12"/>
        <v>1</v>
      </c>
      <c r="V44" s="94" t="str">
        <f t="shared" si="10"/>
        <v/>
      </c>
      <c r="W44" s="94" t="str">
        <f t="shared" si="8"/>
        <v/>
      </c>
      <c r="X44" s="94" t="str">
        <f t="shared" si="11"/>
        <v/>
      </c>
      <c r="Y44" s="94">
        <f t="shared" si="9"/>
        <v>1</v>
      </c>
    </row>
    <row r="45" spans="2:25" x14ac:dyDescent="0.25">
      <c r="B45" s="80"/>
      <c r="C45" s="81"/>
      <c r="D45" s="81"/>
      <c r="E45" s="81"/>
      <c r="F45" s="101"/>
      <c r="G45" s="88"/>
      <c r="H45" s="89"/>
      <c r="I45" s="89"/>
      <c r="J45" s="90"/>
      <c r="K45" s="102" t="str">
        <f t="shared" si="0"/>
        <v/>
      </c>
      <c r="L45" s="87" t="str">
        <f t="shared" si="1"/>
        <v/>
      </c>
      <c r="N45" s="94" t="str">
        <f t="shared" si="2"/>
        <v/>
      </c>
      <c r="O45" s="94" t="str">
        <f t="shared" si="3"/>
        <v/>
      </c>
      <c r="P45" s="94" t="str">
        <f t="shared" si="4"/>
        <v/>
      </c>
      <c r="Q45" s="94" t="str">
        <f t="shared" si="5"/>
        <v/>
      </c>
      <c r="R45" s="94">
        <f t="shared" si="12"/>
        <v>1</v>
      </c>
      <c r="S45" s="94">
        <f t="shared" si="12"/>
        <v>1</v>
      </c>
      <c r="T45" s="94">
        <f t="shared" si="12"/>
        <v>1</v>
      </c>
      <c r="U45" s="94">
        <f t="shared" si="12"/>
        <v>1</v>
      </c>
      <c r="V45" s="94" t="str">
        <f t="shared" si="10"/>
        <v/>
      </c>
      <c r="W45" s="94" t="str">
        <f t="shared" si="8"/>
        <v/>
      </c>
      <c r="X45" s="94" t="str">
        <f t="shared" si="11"/>
        <v/>
      </c>
      <c r="Y45" s="94">
        <f t="shared" si="9"/>
        <v>1</v>
      </c>
    </row>
    <row r="46" spans="2:25" x14ac:dyDescent="0.25">
      <c r="B46" s="80"/>
      <c r="C46" s="81"/>
      <c r="D46" s="81"/>
      <c r="E46" s="81"/>
      <c r="F46" s="101"/>
      <c r="G46" s="88"/>
      <c r="H46" s="89"/>
      <c r="I46" s="89"/>
      <c r="J46" s="90"/>
      <c r="K46" s="102" t="str">
        <f t="shared" si="0"/>
        <v/>
      </c>
      <c r="L46" s="87" t="str">
        <f t="shared" si="1"/>
        <v/>
      </c>
      <c r="N46" s="94" t="str">
        <f t="shared" si="2"/>
        <v/>
      </c>
      <c r="O46" s="94" t="str">
        <f t="shared" si="3"/>
        <v/>
      </c>
      <c r="P46" s="94" t="str">
        <f t="shared" si="4"/>
        <v/>
      </c>
      <c r="Q46" s="94" t="str">
        <f t="shared" si="5"/>
        <v/>
      </c>
      <c r="R46" s="94">
        <f t="shared" si="12"/>
        <v>1</v>
      </c>
      <c r="S46" s="94">
        <f t="shared" si="12"/>
        <v>1</v>
      </c>
      <c r="T46" s="94">
        <f t="shared" si="12"/>
        <v>1</v>
      </c>
      <c r="U46" s="94">
        <f t="shared" si="12"/>
        <v>1</v>
      </c>
      <c r="V46" s="94" t="str">
        <f t="shared" si="10"/>
        <v/>
      </c>
      <c r="W46" s="94" t="str">
        <f t="shared" si="8"/>
        <v/>
      </c>
      <c r="X46" s="94" t="str">
        <f t="shared" si="11"/>
        <v/>
      </c>
      <c r="Y46" s="94">
        <f t="shared" si="9"/>
        <v>1</v>
      </c>
    </row>
    <row r="47" spans="2:25" x14ac:dyDescent="0.25">
      <c r="B47" s="80"/>
      <c r="C47" s="81"/>
      <c r="D47" s="81"/>
      <c r="E47" s="81"/>
      <c r="F47" s="101"/>
      <c r="G47" s="88"/>
      <c r="H47" s="89"/>
      <c r="I47" s="89"/>
      <c r="J47" s="90"/>
      <c r="K47" s="102" t="str">
        <f t="shared" si="0"/>
        <v/>
      </c>
      <c r="L47" s="87" t="str">
        <f t="shared" si="1"/>
        <v/>
      </c>
      <c r="N47" s="94" t="str">
        <f t="shared" si="2"/>
        <v/>
      </c>
      <c r="O47" s="94" t="str">
        <f t="shared" si="3"/>
        <v/>
      </c>
      <c r="P47" s="94" t="str">
        <f t="shared" si="4"/>
        <v/>
      </c>
      <c r="Q47" s="94" t="str">
        <f t="shared" si="5"/>
        <v/>
      </c>
      <c r="R47" s="94">
        <f t="shared" si="12"/>
        <v>1</v>
      </c>
      <c r="S47" s="94">
        <f t="shared" si="12"/>
        <v>1</v>
      </c>
      <c r="T47" s="94">
        <f t="shared" si="12"/>
        <v>1</v>
      </c>
      <c r="U47" s="94">
        <f t="shared" si="12"/>
        <v>1</v>
      </c>
      <c r="V47" s="94" t="str">
        <f t="shared" si="10"/>
        <v/>
      </c>
      <c r="W47" s="94" t="str">
        <f t="shared" si="8"/>
        <v/>
      </c>
      <c r="X47" s="94" t="str">
        <f t="shared" si="11"/>
        <v/>
      </c>
      <c r="Y47" s="94">
        <f t="shared" si="9"/>
        <v>1</v>
      </c>
    </row>
    <row r="48" spans="2:25" x14ac:dyDescent="0.25">
      <c r="B48" s="80"/>
      <c r="C48" s="81"/>
      <c r="D48" s="81"/>
      <c r="E48" s="81"/>
      <c r="F48" s="101"/>
      <c r="G48" s="88"/>
      <c r="H48" s="89"/>
      <c r="I48" s="89"/>
      <c r="J48" s="90"/>
      <c r="K48" s="102" t="str">
        <f t="shared" si="0"/>
        <v/>
      </c>
      <c r="L48" s="87" t="str">
        <f t="shared" si="1"/>
        <v/>
      </c>
      <c r="N48" s="94" t="str">
        <f t="shared" si="2"/>
        <v/>
      </c>
      <c r="O48" s="94" t="str">
        <f t="shared" si="3"/>
        <v/>
      </c>
      <c r="P48" s="94" t="str">
        <f t="shared" si="4"/>
        <v/>
      </c>
      <c r="Q48" s="94" t="str">
        <f t="shared" si="5"/>
        <v/>
      </c>
      <c r="R48" s="94">
        <f t="shared" si="12"/>
        <v>1</v>
      </c>
      <c r="S48" s="94">
        <f t="shared" si="12"/>
        <v>1</v>
      </c>
      <c r="T48" s="94">
        <f t="shared" si="12"/>
        <v>1</v>
      </c>
      <c r="U48" s="94">
        <f t="shared" si="12"/>
        <v>1</v>
      </c>
      <c r="V48" s="94" t="str">
        <f t="shared" si="10"/>
        <v/>
      </c>
      <c r="W48" s="94" t="str">
        <f t="shared" si="8"/>
        <v/>
      </c>
      <c r="X48" s="94" t="str">
        <f t="shared" si="11"/>
        <v/>
      </c>
      <c r="Y48" s="94">
        <f t="shared" si="9"/>
        <v>1</v>
      </c>
    </row>
    <row r="49" spans="2:25" x14ac:dyDescent="0.25">
      <c r="B49" s="80"/>
      <c r="C49" s="81"/>
      <c r="D49" s="81"/>
      <c r="E49" s="81"/>
      <c r="F49" s="101"/>
      <c r="G49" s="88"/>
      <c r="H49" s="89"/>
      <c r="I49" s="89"/>
      <c r="J49" s="90"/>
      <c r="K49" s="102" t="str">
        <f t="shared" si="0"/>
        <v/>
      </c>
      <c r="L49" s="87" t="str">
        <f t="shared" si="1"/>
        <v/>
      </c>
      <c r="N49" s="94" t="str">
        <f t="shared" si="2"/>
        <v/>
      </c>
      <c r="O49" s="94" t="str">
        <f t="shared" si="3"/>
        <v/>
      </c>
      <c r="P49" s="94" t="str">
        <f t="shared" si="4"/>
        <v/>
      </c>
      <c r="Q49" s="94" t="str">
        <f t="shared" si="5"/>
        <v/>
      </c>
      <c r="R49" s="94">
        <f t="shared" si="12"/>
        <v>1</v>
      </c>
      <c r="S49" s="94">
        <f t="shared" si="12"/>
        <v>1</v>
      </c>
      <c r="T49" s="94">
        <f t="shared" si="12"/>
        <v>1</v>
      </c>
      <c r="U49" s="94">
        <f t="shared" si="12"/>
        <v>1</v>
      </c>
      <c r="V49" s="94" t="str">
        <f t="shared" si="10"/>
        <v/>
      </c>
      <c r="W49" s="94" t="str">
        <f t="shared" si="8"/>
        <v/>
      </c>
      <c r="X49" s="94" t="str">
        <f t="shared" si="11"/>
        <v/>
      </c>
      <c r="Y49" s="94">
        <f t="shared" si="9"/>
        <v>1</v>
      </c>
    </row>
    <row r="50" spans="2:25" x14ac:dyDescent="0.25">
      <c r="B50" s="80"/>
      <c r="C50" s="81"/>
      <c r="D50" s="81"/>
      <c r="E50" s="81"/>
      <c r="F50" s="101"/>
      <c r="G50" s="88"/>
      <c r="H50" s="89"/>
      <c r="I50" s="89"/>
      <c r="J50" s="90"/>
      <c r="K50" s="102" t="str">
        <f t="shared" si="0"/>
        <v/>
      </c>
      <c r="L50" s="87" t="str">
        <f t="shared" si="1"/>
        <v/>
      </c>
      <c r="N50" s="94" t="str">
        <f t="shared" si="2"/>
        <v/>
      </c>
      <c r="O50" s="94" t="str">
        <f t="shared" si="3"/>
        <v/>
      </c>
      <c r="P50" s="94" t="str">
        <f t="shared" si="4"/>
        <v/>
      </c>
      <c r="Q50" s="94" t="str">
        <f t="shared" si="5"/>
        <v/>
      </c>
      <c r="R50" s="94">
        <f t="shared" si="12"/>
        <v>1</v>
      </c>
      <c r="S50" s="94">
        <f t="shared" si="12"/>
        <v>1</v>
      </c>
      <c r="T50" s="94">
        <f t="shared" si="12"/>
        <v>1</v>
      </c>
      <c r="U50" s="94">
        <f t="shared" si="12"/>
        <v>1</v>
      </c>
      <c r="V50" s="94" t="str">
        <f t="shared" si="10"/>
        <v/>
      </c>
      <c r="W50" s="94" t="str">
        <f t="shared" si="8"/>
        <v/>
      </c>
      <c r="X50" s="94" t="str">
        <f t="shared" si="11"/>
        <v/>
      </c>
      <c r="Y50" s="94">
        <f t="shared" si="9"/>
        <v>1</v>
      </c>
    </row>
    <row r="51" spans="2:25" x14ac:dyDescent="0.25">
      <c r="B51" s="80"/>
      <c r="C51" s="81"/>
      <c r="D51" s="81"/>
      <c r="E51" s="81"/>
      <c r="F51" s="101"/>
      <c r="G51" s="88"/>
      <c r="H51" s="89"/>
      <c r="I51" s="89"/>
      <c r="J51" s="90"/>
      <c r="K51" s="102" t="str">
        <f t="shared" si="0"/>
        <v/>
      </c>
      <c r="L51" s="87" t="str">
        <f t="shared" si="1"/>
        <v/>
      </c>
      <c r="N51" s="94" t="str">
        <f t="shared" si="2"/>
        <v/>
      </c>
      <c r="O51" s="94" t="str">
        <f t="shared" si="3"/>
        <v/>
      </c>
      <c r="P51" s="94" t="str">
        <f t="shared" si="4"/>
        <v/>
      </c>
      <c r="Q51" s="94" t="str">
        <f t="shared" si="5"/>
        <v/>
      </c>
      <c r="R51" s="94">
        <f t="shared" si="12"/>
        <v>1</v>
      </c>
      <c r="S51" s="94">
        <f t="shared" si="12"/>
        <v>1</v>
      </c>
      <c r="T51" s="94">
        <f t="shared" si="12"/>
        <v>1</v>
      </c>
      <c r="U51" s="94">
        <f t="shared" si="12"/>
        <v>1</v>
      </c>
      <c r="V51" s="94" t="str">
        <f t="shared" si="10"/>
        <v/>
      </c>
      <c r="W51" s="94" t="str">
        <f t="shared" si="8"/>
        <v/>
      </c>
      <c r="X51" s="94" t="str">
        <f t="shared" si="11"/>
        <v/>
      </c>
      <c r="Y51" s="94">
        <f t="shared" si="9"/>
        <v>1</v>
      </c>
    </row>
    <row r="52" spans="2:25" x14ac:dyDescent="0.25">
      <c r="B52" s="80"/>
      <c r="C52" s="81"/>
      <c r="D52" s="81"/>
      <c r="E52" s="81"/>
      <c r="F52" s="101"/>
      <c r="G52" s="88"/>
      <c r="H52" s="89"/>
      <c r="I52" s="89"/>
      <c r="J52" s="90"/>
      <c r="K52" s="102" t="str">
        <f t="shared" si="0"/>
        <v/>
      </c>
      <c r="L52" s="87" t="str">
        <f t="shared" si="1"/>
        <v/>
      </c>
      <c r="N52" s="94" t="str">
        <f t="shared" si="2"/>
        <v/>
      </c>
      <c r="O52" s="94" t="str">
        <f t="shared" si="3"/>
        <v/>
      </c>
      <c r="P52" s="94" t="str">
        <f t="shared" si="4"/>
        <v/>
      </c>
      <c r="Q52" s="94" t="str">
        <f t="shared" si="5"/>
        <v/>
      </c>
      <c r="R52" s="94">
        <f t="shared" si="12"/>
        <v>1</v>
      </c>
      <c r="S52" s="94">
        <f t="shared" si="12"/>
        <v>1</v>
      </c>
      <c r="T52" s="94">
        <f t="shared" si="12"/>
        <v>1</v>
      </c>
      <c r="U52" s="94">
        <f t="shared" si="12"/>
        <v>1</v>
      </c>
      <c r="V52" s="94" t="str">
        <f t="shared" si="10"/>
        <v/>
      </c>
      <c r="W52" s="94" t="str">
        <f t="shared" si="8"/>
        <v/>
      </c>
      <c r="X52" s="94" t="str">
        <f t="shared" si="11"/>
        <v/>
      </c>
      <c r="Y52" s="94">
        <f t="shared" si="9"/>
        <v>1</v>
      </c>
    </row>
    <row r="53" spans="2:25" x14ac:dyDescent="0.25">
      <c r="B53" s="80"/>
      <c r="C53" s="81"/>
      <c r="D53" s="81"/>
      <c r="E53" s="81"/>
      <c r="F53" s="101"/>
      <c r="G53" s="88"/>
      <c r="H53" s="89"/>
      <c r="I53" s="89"/>
      <c r="J53" s="90"/>
      <c r="K53" s="102" t="str">
        <f t="shared" si="0"/>
        <v/>
      </c>
      <c r="L53" s="87" t="str">
        <f t="shared" si="1"/>
        <v/>
      </c>
      <c r="N53" s="94" t="str">
        <f t="shared" si="2"/>
        <v/>
      </c>
      <c r="O53" s="94" t="str">
        <f t="shared" si="3"/>
        <v/>
      </c>
      <c r="P53" s="94" t="str">
        <f t="shared" si="4"/>
        <v/>
      </c>
      <c r="Q53" s="94" t="str">
        <f t="shared" si="5"/>
        <v/>
      </c>
      <c r="R53" s="94">
        <f t="shared" si="12"/>
        <v>1</v>
      </c>
      <c r="S53" s="94">
        <f t="shared" si="12"/>
        <v>1</v>
      </c>
      <c r="T53" s="94">
        <f t="shared" si="12"/>
        <v>1</v>
      </c>
      <c r="U53" s="94">
        <f t="shared" si="12"/>
        <v>1</v>
      </c>
      <c r="V53" s="94" t="str">
        <f t="shared" si="10"/>
        <v/>
      </c>
      <c r="W53" s="94" t="str">
        <f t="shared" si="8"/>
        <v/>
      </c>
      <c r="X53" s="94" t="str">
        <f t="shared" si="11"/>
        <v/>
      </c>
      <c r="Y53" s="94">
        <f t="shared" si="9"/>
        <v>1</v>
      </c>
    </row>
    <row r="54" spans="2:25" x14ac:dyDescent="0.25">
      <c r="B54" s="80"/>
      <c r="C54" s="81"/>
      <c r="D54" s="81"/>
      <c r="E54" s="81"/>
      <c r="F54" s="101"/>
      <c r="G54" s="88"/>
      <c r="H54" s="89"/>
      <c r="I54" s="89"/>
      <c r="J54" s="90"/>
      <c r="K54" s="102" t="str">
        <f t="shared" si="0"/>
        <v/>
      </c>
      <c r="L54" s="87" t="str">
        <f t="shared" si="1"/>
        <v/>
      </c>
      <c r="N54" s="94" t="str">
        <f t="shared" si="2"/>
        <v/>
      </c>
      <c r="O54" s="94" t="str">
        <f t="shared" si="3"/>
        <v/>
      </c>
      <c r="P54" s="94" t="str">
        <f t="shared" si="4"/>
        <v/>
      </c>
      <c r="Q54" s="94" t="str">
        <f t="shared" si="5"/>
        <v/>
      </c>
      <c r="R54" s="94">
        <f t="shared" si="12"/>
        <v>1</v>
      </c>
      <c r="S54" s="94">
        <f t="shared" si="12"/>
        <v>1</v>
      </c>
      <c r="T54" s="94">
        <f t="shared" si="12"/>
        <v>1</v>
      </c>
      <c r="U54" s="94">
        <f t="shared" si="12"/>
        <v>1</v>
      </c>
      <c r="V54" s="94" t="str">
        <f t="shared" si="10"/>
        <v/>
      </c>
      <c r="W54" s="94" t="str">
        <f t="shared" si="8"/>
        <v/>
      </c>
      <c r="X54" s="94" t="str">
        <f t="shared" si="11"/>
        <v/>
      </c>
      <c r="Y54" s="94">
        <f t="shared" si="9"/>
        <v>1</v>
      </c>
    </row>
    <row r="55" spans="2:25" x14ac:dyDescent="0.25">
      <c r="B55" s="80"/>
      <c r="C55" s="81"/>
      <c r="D55" s="81"/>
      <c r="E55" s="81"/>
      <c r="F55" s="101"/>
      <c r="G55" s="88"/>
      <c r="H55" s="89"/>
      <c r="I55" s="89"/>
      <c r="J55" s="90"/>
      <c r="K55" s="102" t="str">
        <f t="shared" si="0"/>
        <v/>
      </c>
      <c r="L55" s="87" t="str">
        <f t="shared" si="1"/>
        <v/>
      </c>
      <c r="N55" s="94" t="str">
        <f t="shared" si="2"/>
        <v/>
      </c>
      <c r="O55" s="94" t="str">
        <f t="shared" si="3"/>
        <v/>
      </c>
      <c r="P55" s="94" t="str">
        <f t="shared" si="4"/>
        <v/>
      </c>
      <c r="Q55" s="94" t="str">
        <f t="shared" si="5"/>
        <v/>
      </c>
      <c r="R55" s="94">
        <f t="shared" si="12"/>
        <v>1</v>
      </c>
      <c r="S55" s="94">
        <f t="shared" si="12"/>
        <v>1</v>
      </c>
      <c r="T55" s="94">
        <f t="shared" si="12"/>
        <v>1</v>
      </c>
      <c r="U55" s="94">
        <f t="shared" si="12"/>
        <v>1</v>
      </c>
      <c r="V55" s="94" t="str">
        <f t="shared" si="10"/>
        <v/>
      </c>
      <c r="W55" s="94" t="str">
        <f t="shared" si="8"/>
        <v/>
      </c>
      <c r="X55" s="94" t="str">
        <f t="shared" si="11"/>
        <v/>
      </c>
      <c r="Y55" s="94">
        <f t="shared" si="9"/>
        <v>1</v>
      </c>
    </row>
    <row r="56" spans="2:25" x14ac:dyDescent="0.25">
      <c r="B56" s="80"/>
      <c r="C56" s="81"/>
      <c r="D56" s="81"/>
      <c r="E56" s="81"/>
      <c r="F56" s="101"/>
      <c r="G56" s="88"/>
      <c r="H56" s="89"/>
      <c r="I56" s="89"/>
      <c r="J56" s="90"/>
      <c r="K56" s="102" t="str">
        <f t="shared" si="0"/>
        <v/>
      </c>
      <c r="L56" s="87" t="str">
        <f t="shared" si="1"/>
        <v/>
      </c>
      <c r="N56" s="94" t="str">
        <f t="shared" si="2"/>
        <v/>
      </c>
      <c r="O56" s="94" t="str">
        <f t="shared" si="3"/>
        <v/>
      </c>
      <c r="P56" s="94" t="str">
        <f t="shared" si="4"/>
        <v/>
      </c>
      <c r="Q56" s="94" t="str">
        <f t="shared" si="5"/>
        <v/>
      </c>
      <c r="R56" s="94">
        <f t="shared" si="12"/>
        <v>1</v>
      </c>
      <c r="S56" s="94">
        <f t="shared" si="12"/>
        <v>1</v>
      </c>
      <c r="T56" s="94">
        <f t="shared" si="12"/>
        <v>1</v>
      </c>
      <c r="U56" s="94">
        <f t="shared" si="12"/>
        <v>1</v>
      </c>
      <c r="V56" s="94" t="str">
        <f t="shared" si="10"/>
        <v/>
      </c>
      <c r="W56" s="94" t="str">
        <f t="shared" si="8"/>
        <v/>
      </c>
      <c r="X56" s="94" t="str">
        <f t="shared" si="11"/>
        <v/>
      </c>
      <c r="Y56" s="94">
        <f t="shared" si="9"/>
        <v>1</v>
      </c>
    </row>
    <row r="57" spans="2:25" x14ac:dyDescent="0.25">
      <c r="B57" s="80"/>
      <c r="C57" s="81"/>
      <c r="D57" s="81"/>
      <c r="E57" s="81"/>
      <c r="F57" s="101"/>
      <c r="G57" s="88"/>
      <c r="H57" s="89"/>
      <c r="I57" s="89"/>
      <c r="J57" s="90"/>
      <c r="K57" s="102" t="str">
        <f t="shared" si="0"/>
        <v/>
      </c>
      <c r="L57" s="87" t="str">
        <f t="shared" si="1"/>
        <v/>
      </c>
      <c r="N57" s="94" t="str">
        <f t="shared" si="2"/>
        <v/>
      </c>
      <c r="O57" s="94" t="str">
        <f t="shared" si="3"/>
        <v/>
      </c>
      <c r="P57" s="94" t="str">
        <f t="shared" si="4"/>
        <v/>
      </c>
      <c r="Q57" s="94" t="str">
        <f t="shared" si="5"/>
        <v/>
      </c>
      <c r="R57" s="94">
        <f t="shared" si="12"/>
        <v>1</v>
      </c>
      <c r="S57" s="94">
        <f t="shared" si="12"/>
        <v>1</v>
      </c>
      <c r="T57" s="94">
        <f t="shared" si="12"/>
        <v>1</v>
      </c>
      <c r="U57" s="94">
        <f t="shared" si="12"/>
        <v>1</v>
      </c>
      <c r="V57" s="94" t="str">
        <f t="shared" si="10"/>
        <v/>
      </c>
      <c r="W57" s="94" t="str">
        <f t="shared" si="8"/>
        <v/>
      </c>
      <c r="X57" s="94" t="str">
        <f t="shared" si="11"/>
        <v/>
      </c>
      <c r="Y57" s="94">
        <f t="shared" si="9"/>
        <v>1</v>
      </c>
    </row>
    <row r="58" spans="2:25" x14ac:dyDescent="0.25">
      <c r="B58" s="80"/>
      <c r="C58" s="81"/>
      <c r="D58" s="81"/>
      <c r="E58" s="81"/>
      <c r="F58" s="101"/>
      <c r="G58" s="88"/>
      <c r="H58" s="89"/>
      <c r="I58" s="89"/>
      <c r="J58" s="90"/>
      <c r="K58" s="102" t="str">
        <f t="shared" si="0"/>
        <v/>
      </c>
      <c r="L58" s="87" t="str">
        <f t="shared" si="1"/>
        <v/>
      </c>
      <c r="N58" s="94" t="str">
        <f t="shared" si="2"/>
        <v/>
      </c>
      <c r="O58" s="94" t="str">
        <f t="shared" si="3"/>
        <v/>
      </c>
      <c r="P58" s="94" t="str">
        <f t="shared" si="4"/>
        <v/>
      </c>
      <c r="Q58" s="94" t="str">
        <f t="shared" si="5"/>
        <v/>
      </c>
      <c r="R58" s="94">
        <f t="shared" si="12"/>
        <v>1</v>
      </c>
      <c r="S58" s="94">
        <f t="shared" si="12"/>
        <v>1</v>
      </c>
      <c r="T58" s="94">
        <f t="shared" si="12"/>
        <v>1</v>
      </c>
      <c r="U58" s="94">
        <f t="shared" si="12"/>
        <v>1</v>
      </c>
      <c r="V58" s="94" t="str">
        <f t="shared" si="10"/>
        <v/>
      </c>
      <c r="W58" s="94" t="str">
        <f t="shared" si="8"/>
        <v/>
      </c>
      <c r="X58" s="94" t="str">
        <f t="shared" si="11"/>
        <v/>
      </c>
      <c r="Y58" s="94">
        <f t="shared" si="9"/>
        <v>1</v>
      </c>
    </row>
    <row r="59" spans="2:25" x14ac:dyDescent="0.25">
      <c r="B59" s="80"/>
      <c r="C59" s="81"/>
      <c r="D59" s="81"/>
      <c r="E59" s="81"/>
      <c r="F59" s="101"/>
      <c r="G59" s="88"/>
      <c r="H59" s="89"/>
      <c r="I59" s="89"/>
      <c r="J59" s="90"/>
      <c r="K59" s="102" t="str">
        <f t="shared" si="0"/>
        <v/>
      </c>
      <c r="L59" s="87" t="str">
        <f t="shared" si="1"/>
        <v/>
      </c>
      <c r="N59" s="94" t="str">
        <f t="shared" si="2"/>
        <v/>
      </c>
      <c r="O59" s="94" t="str">
        <f t="shared" si="3"/>
        <v/>
      </c>
      <c r="P59" s="94" t="str">
        <f t="shared" si="4"/>
        <v/>
      </c>
      <c r="Q59" s="94" t="str">
        <f t="shared" si="5"/>
        <v/>
      </c>
      <c r="R59" s="94">
        <f t="shared" si="12"/>
        <v>1</v>
      </c>
      <c r="S59" s="94">
        <f t="shared" si="12"/>
        <v>1</v>
      </c>
      <c r="T59" s="94">
        <f t="shared" si="12"/>
        <v>1</v>
      </c>
      <c r="U59" s="94">
        <f t="shared" si="12"/>
        <v>1</v>
      </c>
      <c r="V59" s="94" t="str">
        <f t="shared" si="10"/>
        <v/>
      </c>
      <c r="W59" s="94" t="str">
        <f t="shared" si="8"/>
        <v/>
      </c>
      <c r="X59" s="94" t="str">
        <f t="shared" si="11"/>
        <v/>
      </c>
      <c r="Y59" s="94">
        <f t="shared" si="9"/>
        <v>1</v>
      </c>
    </row>
    <row r="60" spans="2:25" x14ac:dyDescent="0.25">
      <c r="B60" s="80"/>
      <c r="C60" s="81"/>
      <c r="D60" s="81"/>
      <c r="E60" s="81"/>
      <c r="F60" s="101"/>
      <c r="G60" s="88"/>
      <c r="H60" s="89"/>
      <c r="I60" s="89"/>
      <c r="J60" s="90"/>
      <c r="K60" s="102" t="str">
        <f t="shared" si="0"/>
        <v/>
      </c>
      <c r="L60" s="87" t="str">
        <f t="shared" si="1"/>
        <v/>
      </c>
      <c r="N60" s="94" t="str">
        <f t="shared" si="2"/>
        <v/>
      </c>
      <c r="O60" s="94" t="str">
        <f t="shared" si="3"/>
        <v/>
      </c>
      <c r="P60" s="94" t="str">
        <f t="shared" si="4"/>
        <v/>
      </c>
      <c r="Q60" s="94" t="str">
        <f t="shared" si="5"/>
        <v/>
      </c>
      <c r="R60" s="94">
        <f t="shared" si="12"/>
        <v>1</v>
      </c>
      <c r="S60" s="94">
        <f t="shared" si="12"/>
        <v>1</v>
      </c>
      <c r="T60" s="94">
        <f t="shared" si="12"/>
        <v>1</v>
      </c>
      <c r="U60" s="94">
        <f t="shared" si="12"/>
        <v>1</v>
      </c>
      <c r="V60" s="94" t="str">
        <f t="shared" si="10"/>
        <v/>
      </c>
      <c r="W60" s="94" t="str">
        <f t="shared" si="8"/>
        <v/>
      </c>
      <c r="X60" s="94" t="str">
        <f t="shared" si="11"/>
        <v/>
      </c>
      <c r="Y60" s="94">
        <f t="shared" si="9"/>
        <v>1</v>
      </c>
    </row>
  </sheetData>
  <mergeCells count="29">
    <mergeCell ref="X13:X16"/>
    <mergeCell ref="Y13:Y16"/>
    <mergeCell ref="R13:R16"/>
    <mergeCell ref="S13:S16"/>
    <mergeCell ref="T13:T16"/>
    <mergeCell ref="U13:U16"/>
    <mergeCell ref="V13:V16"/>
    <mergeCell ref="W13:W16"/>
    <mergeCell ref="N13:N16"/>
    <mergeCell ref="O13:O16"/>
    <mergeCell ref="P13:P16"/>
    <mergeCell ref="Q13:Q16"/>
    <mergeCell ref="I2:P2"/>
    <mergeCell ref="I3:P3"/>
    <mergeCell ref="H13:H17"/>
    <mergeCell ref="I13:I17"/>
    <mergeCell ref="J13:J17"/>
    <mergeCell ref="K13:K17"/>
    <mergeCell ref="L13:L17"/>
    <mergeCell ref="B9:C9"/>
    <mergeCell ref="F9:G9"/>
    <mergeCell ref="B12:E12"/>
    <mergeCell ref="F13:F16"/>
    <mergeCell ref="G13:G17"/>
    <mergeCell ref="B6:C6"/>
    <mergeCell ref="F6:G6"/>
    <mergeCell ref="B7:C7"/>
    <mergeCell ref="F7:G7"/>
    <mergeCell ref="F8:G8"/>
  </mergeCells>
  <conditionalFormatting sqref="A5:J61 K9:K61 K5:K7 L5:Z61">
    <cfRule type="expression" dxfId="7" priority="3" stopIfTrue="1">
      <formula>$AB$10</formula>
    </cfRule>
  </conditionalFormatting>
  <conditionalFormatting sqref="K8">
    <cfRule type="expression" dxfId="6" priority="2" stopIfTrue="1">
      <formula>$AB$10</formula>
    </cfRule>
  </conditionalFormatting>
  <conditionalFormatting sqref="I3">
    <cfRule type="expression" dxfId="5" priority="1" stopIfTrue="1">
      <formula>$Y3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9">
    <tabColor rgb="FF00FFFF"/>
  </sheetPr>
  <dimension ref="A2:AD60"/>
  <sheetViews>
    <sheetView zoomScale="75" zoomScaleNormal="75" workbookViewId="0"/>
  </sheetViews>
  <sheetFormatPr defaultRowHeight="15" x14ac:dyDescent="0.25"/>
  <cols>
    <col min="1" max="1" width="9.140625" style="25"/>
    <col min="2" max="4" width="6.7109375" style="25" customWidth="1"/>
    <col min="5" max="5" width="62.28515625" style="25" customWidth="1"/>
    <col min="6" max="6" width="6" style="58" customWidth="1"/>
    <col min="7" max="10" width="9.140625" style="58"/>
    <col min="11" max="11" width="11.5703125" style="72" customWidth="1"/>
    <col min="12" max="12" width="12" style="58" customWidth="1"/>
    <col min="13" max="13" width="9.85546875" style="25" customWidth="1"/>
    <col min="14" max="16" width="9.140625" style="58"/>
    <col min="17" max="18" width="9.140625" style="3"/>
    <col min="19" max="19" width="10.140625" style="3" customWidth="1"/>
    <col min="20" max="25" width="9.140625" style="3"/>
    <col min="26" max="28" width="9.140625" style="1"/>
    <col min="29" max="29" width="4.5703125" style="1" customWidth="1"/>
    <col min="30" max="16384" width="9.140625" style="1"/>
  </cols>
  <sheetData>
    <row r="2" spans="2:30" x14ac:dyDescent="0.25">
      <c r="I2" s="237" t="s">
        <v>310</v>
      </c>
      <c r="J2" s="237"/>
      <c r="K2" s="237"/>
      <c r="L2" s="237"/>
      <c r="M2" s="237"/>
      <c r="N2" s="237"/>
      <c r="O2" s="237"/>
      <c r="P2" s="237"/>
    </row>
    <row r="3" spans="2:30" ht="18.75" x14ac:dyDescent="0.3">
      <c r="B3" s="64" t="str">
        <f>IF(Generalità_ORG!D38="",Testi_CALC!E5,CONCATENATE("Implementazione del roster della Qualità di Background (QB) del PG 6: ",Generalità_ORG!D38))</f>
        <v>(PG non utilizzato)</v>
      </c>
      <c r="I3" s="217" t="str">
        <f>IF(Y3=0,Testi_CALC!E28,Testi_CALC!E51)</f>
        <v>OK!</v>
      </c>
      <c r="J3" s="218"/>
      <c r="K3" s="218"/>
      <c r="L3" s="218"/>
      <c r="M3" s="218"/>
      <c r="N3" s="218"/>
      <c r="O3" s="218"/>
      <c r="P3" s="219"/>
      <c r="Y3" s="93">
        <f>IF(AB10=1,0,IF(K8=100,0,1))</f>
        <v>0</v>
      </c>
      <c r="Z3" s="1" t="s">
        <v>362</v>
      </c>
    </row>
    <row r="6" spans="2:30" x14ac:dyDescent="0.25">
      <c r="B6" s="235" t="s">
        <v>165</v>
      </c>
      <c r="C6" s="236"/>
      <c r="E6" s="25" t="s">
        <v>160</v>
      </c>
      <c r="F6" s="238" t="s">
        <v>4</v>
      </c>
      <c r="G6" s="238"/>
      <c r="K6" s="79" t="s">
        <v>4</v>
      </c>
    </row>
    <row r="7" spans="2:30" x14ac:dyDescent="0.25">
      <c r="B7" s="235" t="s">
        <v>165</v>
      </c>
      <c r="C7" s="236"/>
      <c r="E7" s="25" t="s">
        <v>161</v>
      </c>
      <c r="F7" s="238" t="s">
        <v>4</v>
      </c>
      <c r="G7" s="238"/>
      <c r="K7" s="69" t="s">
        <v>180</v>
      </c>
    </row>
    <row r="8" spans="2:30" x14ac:dyDescent="0.25">
      <c r="B8" s="70" t="s">
        <v>163</v>
      </c>
      <c r="C8" s="71"/>
      <c r="E8" s="25" t="s">
        <v>162</v>
      </c>
      <c r="F8" s="238" t="s">
        <v>4</v>
      </c>
      <c r="G8" s="238"/>
      <c r="K8" s="67">
        <f>SUM(W18:W60)</f>
        <v>0</v>
      </c>
    </row>
    <row r="9" spans="2:30" x14ac:dyDescent="0.25">
      <c r="B9" s="213" t="s">
        <v>68</v>
      </c>
      <c r="C9" s="214"/>
      <c r="E9" s="25" t="s">
        <v>172</v>
      </c>
      <c r="F9" s="238" t="s">
        <v>4</v>
      </c>
      <c r="G9" s="238"/>
      <c r="K9" s="58"/>
    </row>
    <row r="10" spans="2:30" x14ac:dyDescent="0.25">
      <c r="AB10" s="93">
        <f>IF(Generalità_ORG!D38&lt;&gt;"",0,1)</f>
        <v>1</v>
      </c>
      <c r="AD10" s="19" t="s">
        <v>175</v>
      </c>
    </row>
    <row r="12" spans="2:30" x14ac:dyDescent="0.25">
      <c r="B12" s="230" t="s">
        <v>4</v>
      </c>
      <c r="C12" s="230"/>
      <c r="D12" s="230"/>
      <c r="E12" s="230"/>
      <c r="F12" s="96" t="s">
        <v>154</v>
      </c>
      <c r="G12" s="96" t="s">
        <v>55</v>
      </c>
      <c r="H12" s="96" t="s">
        <v>55</v>
      </c>
      <c r="I12" s="96" t="s">
        <v>55</v>
      </c>
      <c r="J12" s="96" t="s">
        <v>55</v>
      </c>
      <c r="K12" s="97" t="s">
        <v>4</v>
      </c>
      <c r="L12" s="96" t="s">
        <v>4</v>
      </c>
    </row>
    <row r="13" spans="2:30" ht="15" customHeight="1" x14ac:dyDescent="0.25">
      <c r="B13" s="73" t="s">
        <v>131</v>
      </c>
      <c r="C13" s="74"/>
      <c r="D13" s="74"/>
      <c r="E13" s="74"/>
      <c r="F13" s="233" t="s">
        <v>135</v>
      </c>
      <c r="G13" s="226" t="s">
        <v>136</v>
      </c>
      <c r="H13" s="226" t="s">
        <v>137</v>
      </c>
      <c r="I13" s="226" t="s">
        <v>138</v>
      </c>
      <c r="J13" s="226" t="s">
        <v>139</v>
      </c>
      <c r="K13" s="228" t="s">
        <v>140</v>
      </c>
      <c r="L13" s="231" t="s">
        <v>141</v>
      </c>
      <c r="N13" s="222" t="s">
        <v>142</v>
      </c>
      <c r="O13" s="222" t="s">
        <v>143</v>
      </c>
      <c r="P13" s="222" t="s">
        <v>144</v>
      </c>
      <c r="Q13" s="225" t="s">
        <v>145</v>
      </c>
      <c r="R13" s="225" t="s">
        <v>149</v>
      </c>
      <c r="S13" s="225" t="s">
        <v>148</v>
      </c>
      <c r="T13" s="225" t="s">
        <v>150</v>
      </c>
      <c r="U13" s="225" t="s">
        <v>151</v>
      </c>
      <c r="V13" s="225" t="s">
        <v>153</v>
      </c>
      <c r="W13" s="225" t="s">
        <v>146</v>
      </c>
      <c r="X13" s="225" t="s">
        <v>152</v>
      </c>
      <c r="Y13" s="225" t="s">
        <v>147</v>
      </c>
    </row>
    <row r="14" spans="2:30" x14ac:dyDescent="0.25">
      <c r="B14" s="76"/>
      <c r="C14" s="49" t="s">
        <v>132</v>
      </c>
      <c r="F14" s="234"/>
      <c r="G14" s="227"/>
      <c r="H14" s="227"/>
      <c r="I14" s="227"/>
      <c r="J14" s="227"/>
      <c r="K14" s="229"/>
      <c r="L14" s="232"/>
      <c r="N14" s="222"/>
      <c r="O14" s="222"/>
      <c r="P14" s="222"/>
      <c r="Q14" s="225"/>
      <c r="R14" s="225"/>
      <c r="S14" s="225"/>
      <c r="T14" s="225"/>
      <c r="U14" s="225"/>
      <c r="V14" s="225"/>
      <c r="W14" s="225"/>
      <c r="X14" s="225"/>
      <c r="Y14" s="225"/>
    </row>
    <row r="15" spans="2:30" x14ac:dyDescent="0.25">
      <c r="B15" s="77"/>
      <c r="D15" s="49" t="s">
        <v>133</v>
      </c>
      <c r="F15" s="234"/>
      <c r="G15" s="227"/>
      <c r="H15" s="227"/>
      <c r="I15" s="227"/>
      <c r="J15" s="227"/>
      <c r="K15" s="229"/>
      <c r="L15" s="232"/>
      <c r="N15" s="222"/>
      <c r="O15" s="222"/>
      <c r="P15" s="222"/>
      <c r="Q15" s="225"/>
      <c r="R15" s="225"/>
      <c r="S15" s="225"/>
      <c r="T15" s="225"/>
      <c r="U15" s="225"/>
      <c r="V15" s="225"/>
      <c r="W15" s="225"/>
      <c r="X15" s="225"/>
      <c r="Y15" s="225"/>
    </row>
    <row r="16" spans="2:30" x14ac:dyDescent="0.25">
      <c r="B16" s="77"/>
      <c r="E16" s="49" t="s">
        <v>134</v>
      </c>
      <c r="F16" s="234"/>
      <c r="G16" s="227"/>
      <c r="H16" s="227"/>
      <c r="I16" s="227"/>
      <c r="J16" s="227"/>
      <c r="K16" s="229"/>
      <c r="L16" s="232"/>
      <c r="N16" s="222"/>
      <c r="O16" s="222"/>
      <c r="P16" s="222"/>
      <c r="Q16" s="225"/>
      <c r="R16" s="225"/>
      <c r="S16" s="225"/>
      <c r="T16" s="225"/>
      <c r="U16" s="225"/>
      <c r="V16" s="225"/>
      <c r="W16" s="225"/>
      <c r="X16" s="225"/>
      <c r="Y16" s="225"/>
    </row>
    <row r="17" spans="2:25" x14ac:dyDescent="0.25">
      <c r="B17" s="77"/>
      <c r="F17" s="78"/>
      <c r="G17" s="227"/>
      <c r="H17" s="227"/>
      <c r="I17" s="227"/>
      <c r="J17" s="227"/>
      <c r="K17" s="229"/>
      <c r="L17" s="232"/>
      <c r="X17" s="15"/>
      <c r="Y17" s="95">
        <v>1</v>
      </c>
    </row>
    <row r="18" spans="2:25" x14ac:dyDescent="0.25">
      <c r="B18" s="80"/>
      <c r="C18" s="81"/>
      <c r="D18" s="81"/>
      <c r="E18" s="81"/>
      <c r="F18" s="101"/>
      <c r="G18" s="88"/>
      <c r="H18" s="89"/>
      <c r="I18" s="89"/>
      <c r="J18" s="90"/>
      <c r="K18" s="102" t="str">
        <f t="shared" ref="K18:K60" si="0">IF(X18="","",IF(OR(F18="N",F18="n"),-R18*S18*T18*U18*100,R18*S18*T18*U18*100))</f>
        <v/>
      </c>
      <c r="L18" s="87" t="str">
        <f t="shared" ref="L18:L60" si="1">IF(Y18&lt;&gt;Y17,Y17,"")</f>
        <v/>
      </c>
      <c r="N18" s="94" t="str">
        <f t="shared" ref="N18:N60" si="2">IF(G18&lt;&gt;"",G18,IF(N17&lt;&gt;"",N17,""))</f>
        <v/>
      </c>
      <c r="O18" s="94" t="str">
        <f t="shared" ref="O18:O60" si="3">IF(G18&lt;&gt;"","",IF(H18&lt;&gt;"",H18,IF(O17&lt;&gt;"",O17,"")))</f>
        <v/>
      </c>
      <c r="P18" s="94" t="str">
        <f t="shared" ref="P18:P60" si="4">IF(OR(G18&lt;&gt;"",H18&lt;&gt;""),"",IF(I18&lt;&gt;"",I18,IF(P17&lt;&gt;"",P17,"")))</f>
        <v/>
      </c>
      <c r="Q18" s="94" t="str">
        <f t="shared" ref="Q18:Q60" si="5">IF(OR(G18&lt;&gt;"",H18&lt;&gt;"",I18&lt;&gt;""),"",IF(J18&lt;&gt;"",J18,IF(Q17&lt;&gt;"",Q17,"")))</f>
        <v/>
      </c>
      <c r="R18" s="94">
        <f t="shared" ref="R18:R34" si="6">IF(N18&lt;&gt;"",N18/100,1)</f>
        <v>1</v>
      </c>
      <c r="S18" s="94">
        <f t="shared" ref="S18:U33" si="7">IF(O18&lt;&gt;"",O18/100,1)</f>
        <v>1</v>
      </c>
      <c r="T18" s="94">
        <f t="shared" si="7"/>
        <v>1</v>
      </c>
      <c r="U18" s="94">
        <f t="shared" si="7"/>
        <v>1</v>
      </c>
      <c r="V18" s="94" t="str">
        <f>IF(OR(F18="P",F18="p",F18="M",F18="m",F18="O",F18="o"),"X","")</f>
        <v/>
      </c>
      <c r="W18" s="94" t="str">
        <f t="shared" ref="W18:W60" si="8">IF(V18&lt;&gt;"",R18*S18*T18*U18*100,"")</f>
        <v/>
      </c>
      <c r="X18" s="94" t="str">
        <f>IF(OR(F18="P",F18="p",F18="M",F18="m",F18="-",F18="N",F18="n"),"X","")</f>
        <v/>
      </c>
      <c r="Y18" s="94">
        <f t="shared" ref="Y18:Y60" si="9">IF(X18&lt;&gt;"",Y17+1,Y17)</f>
        <v>1</v>
      </c>
    </row>
    <row r="19" spans="2:25" x14ac:dyDescent="0.25">
      <c r="B19" s="80"/>
      <c r="C19" s="81"/>
      <c r="D19" s="81"/>
      <c r="E19" s="81"/>
      <c r="F19" s="101"/>
      <c r="G19" s="88"/>
      <c r="H19" s="89"/>
      <c r="I19" s="89"/>
      <c r="J19" s="90"/>
      <c r="K19" s="102" t="str">
        <f t="shared" si="0"/>
        <v/>
      </c>
      <c r="L19" s="87" t="str">
        <f t="shared" si="1"/>
        <v/>
      </c>
      <c r="N19" s="94" t="str">
        <f t="shared" si="2"/>
        <v/>
      </c>
      <c r="O19" s="94" t="str">
        <f t="shared" si="3"/>
        <v/>
      </c>
      <c r="P19" s="94" t="str">
        <f t="shared" si="4"/>
        <v/>
      </c>
      <c r="Q19" s="94" t="str">
        <f t="shared" si="5"/>
        <v/>
      </c>
      <c r="R19" s="94">
        <f t="shared" si="6"/>
        <v>1</v>
      </c>
      <c r="S19" s="94">
        <f t="shared" si="7"/>
        <v>1</v>
      </c>
      <c r="T19" s="94">
        <f t="shared" si="7"/>
        <v>1</v>
      </c>
      <c r="U19" s="94">
        <f t="shared" si="7"/>
        <v>1</v>
      </c>
      <c r="V19" s="94" t="str">
        <f t="shared" ref="V19:V60" si="10">IF(OR(F19="P",F19="p",F19="M",F19="m",F19="O",F19="o"),"X","")</f>
        <v/>
      </c>
      <c r="W19" s="94" t="str">
        <f t="shared" si="8"/>
        <v/>
      </c>
      <c r="X19" s="94" t="str">
        <f t="shared" ref="X19:X60" si="11">IF(OR(F19="P",F19="p",F19="M",F19="m",F19="-",F19="N",F19="n"),"X","")</f>
        <v/>
      </c>
      <c r="Y19" s="94">
        <f t="shared" si="9"/>
        <v>1</v>
      </c>
    </row>
    <row r="20" spans="2:25" x14ac:dyDescent="0.25">
      <c r="B20" s="80"/>
      <c r="C20" s="81"/>
      <c r="D20" s="81"/>
      <c r="E20" s="81"/>
      <c r="F20" s="101"/>
      <c r="G20" s="88"/>
      <c r="H20" s="89"/>
      <c r="I20" s="89"/>
      <c r="J20" s="90"/>
      <c r="K20" s="102" t="str">
        <f t="shared" si="0"/>
        <v/>
      </c>
      <c r="L20" s="87" t="str">
        <f t="shared" si="1"/>
        <v/>
      </c>
      <c r="N20" s="94" t="str">
        <f t="shared" si="2"/>
        <v/>
      </c>
      <c r="O20" s="94" t="str">
        <f t="shared" si="3"/>
        <v/>
      </c>
      <c r="P20" s="94" t="str">
        <f t="shared" si="4"/>
        <v/>
      </c>
      <c r="Q20" s="94" t="str">
        <f t="shared" si="5"/>
        <v/>
      </c>
      <c r="R20" s="94">
        <f t="shared" si="6"/>
        <v>1</v>
      </c>
      <c r="S20" s="94">
        <f t="shared" si="7"/>
        <v>1</v>
      </c>
      <c r="T20" s="94">
        <f t="shared" si="7"/>
        <v>1</v>
      </c>
      <c r="U20" s="94">
        <f t="shared" si="7"/>
        <v>1</v>
      </c>
      <c r="V20" s="94" t="str">
        <f t="shared" si="10"/>
        <v/>
      </c>
      <c r="W20" s="94" t="str">
        <f t="shared" si="8"/>
        <v/>
      </c>
      <c r="X20" s="94" t="str">
        <f t="shared" si="11"/>
        <v/>
      </c>
      <c r="Y20" s="94">
        <f t="shared" si="9"/>
        <v>1</v>
      </c>
    </row>
    <row r="21" spans="2:25" x14ac:dyDescent="0.25">
      <c r="B21" s="80"/>
      <c r="C21" s="81"/>
      <c r="D21" s="81"/>
      <c r="E21" s="81"/>
      <c r="F21" s="101"/>
      <c r="G21" s="88"/>
      <c r="H21" s="89"/>
      <c r="I21" s="89"/>
      <c r="J21" s="90"/>
      <c r="K21" s="102" t="str">
        <f t="shared" si="0"/>
        <v/>
      </c>
      <c r="L21" s="87" t="str">
        <f t="shared" si="1"/>
        <v/>
      </c>
      <c r="N21" s="94" t="str">
        <f t="shared" si="2"/>
        <v/>
      </c>
      <c r="O21" s="94" t="str">
        <f t="shared" si="3"/>
        <v/>
      </c>
      <c r="P21" s="94" t="str">
        <f t="shared" si="4"/>
        <v/>
      </c>
      <c r="Q21" s="94" t="str">
        <f t="shared" si="5"/>
        <v/>
      </c>
      <c r="R21" s="94">
        <f t="shared" si="6"/>
        <v>1</v>
      </c>
      <c r="S21" s="94">
        <f t="shared" si="7"/>
        <v>1</v>
      </c>
      <c r="T21" s="94">
        <f t="shared" si="7"/>
        <v>1</v>
      </c>
      <c r="U21" s="94">
        <f t="shared" si="7"/>
        <v>1</v>
      </c>
      <c r="V21" s="94" t="str">
        <f t="shared" si="10"/>
        <v/>
      </c>
      <c r="W21" s="94" t="str">
        <f t="shared" si="8"/>
        <v/>
      </c>
      <c r="X21" s="94" t="str">
        <f t="shared" si="11"/>
        <v/>
      </c>
      <c r="Y21" s="94">
        <f t="shared" si="9"/>
        <v>1</v>
      </c>
    </row>
    <row r="22" spans="2:25" x14ac:dyDescent="0.25">
      <c r="B22" s="80"/>
      <c r="C22" s="81"/>
      <c r="D22" s="81"/>
      <c r="E22" s="81"/>
      <c r="F22" s="101"/>
      <c r="G22" s="88"/>
      <c r="H22" s="89"/>
      <c r="I22" s="89"/>
      <c r="J22" s="90"/>
      <c r="K22" s="102" t="str">
        <f t="shared" si="0"/>
        <v/>
      </c>
      <c r="L22" s="87" t="str">
        <f t="shared" si="1"/>
        <v/>
      </c>
      <c r="N22" s="94" t="str">
        <f t="shared" si="2"/>
        <v/>
      </c>
      <c r="O22" s="94" t="str">
        <f t="shared" si="3"/>
        <v/>
      </c>
      <c r="P22" s="94" t="str">
        <f t="shared" si="4"/>
        <v/>
      </c>
      <c r="Q22" s="94" t="str">
        <f t="shared" si="5"/>
        <v/>
      </c>
      <c r="R22" s="94">
        <f t="shared" si="6"/>
        <v>1</v>
      </c>
      <c r="S22" s="94">
        <f t="shared" si="7"/>
        <v>1</v>
      </c>
      <c r="T22" s="94">
        <f t="shared" si="7"/>
        <v>1</v>
      </c>
      <c r="U22" s="94">
        <f t="shared" si="7"/>
        <v>1</v>
      </c>
      <c r="V22" s="94" t="str">
        <f t="shared" si="10"/>
        <v/>
      </c>
      <c r="W22" s="94" t="str">
        <f t="shared" si="8"/>
        <v/>
      </c>
      <c r="X22" s="94" t="str">
        <f t="shared" si="11"/>
        <v/>
      </c>
      <c r="Y22" s="94">
        <f t="shared" si="9"/>
        <v>1</v>
      </c>
    </row>
    <row r="23" spans="2:25" x14ac:dyDescent="0.25">
      <c r="B23" s="80"/>
      <c r="C23" s="81"/>
      <c r="D23" s="81"/>
      <c r="E23" s="81"/>
      <c r="F23" s="101"/>
      <c r="G23" s="88"/>
      <c r="H23" s="89"/>
      <c r="I23" s="89"/>
      <c r="J23" s="90"/>
      <c r="K23" s="102" t="str">
        <f t="shared" si="0"/>
        <v/>
      </c>
      <c r="L23" s="87" t="str">
        <f t="shared" si="1"/>
        <v/>
      </c>
      <c r="N23" s="94" t="str">
        <f t="shared" si="2"/>
        <v/>
      </c>
      <c r="O23" s="94" t="str">
        <f t="shared" si="3"/>
        <v/>
      </c>
      <c r="P23" s="94" t="str">
        <f t="shared" si="4"/>
        <v/>
      </c>
      <c r="Q23" s="94" t="str">
        <f t="shared" si="5"/>
        <v/>
      </c>
      <c r="R23" s="94">
        <f t="shared" si="6"/>
        <v>1</v>
      </c>
      <c r="S23" s="94">
        <f t="shared" si="7"/>
        <v>1</v>
      </c>
      <c r="T23" s="94">
        <f t="shared" si="7"/>
        <v>1</v>
      </c>
      <c r="U23" s="94">
        <f t="shared" si="7"/>
        <v>1</v>
      </c>
      <c r="V23" s="94" t="str">
        <f t="shared" si="10"/>
        <v/>
      </c>
      <c r="W23" s="94" t="str">
        <f t="shared" si="8"/>
        <v/>
      </c>
      <c r="X23" s="94" t="str">
        <f t="shared" si="11"/>
        <v/>
      </c>
      <c r="Y23" s="94">
        <f t="shared" si="9"/>
        <v>1</v>
      </c>
    </row>
    <row r="24" spans="2:25" x14ac:dyDescent="0.25">
      <c r="B24" s="80"/>
      <c r="C24" s="81"/>
      <c r="D24" s="81"/>
      <c r="E24" s="81"/>
      <c r="F24" s="101"/>
      <c r="G24" s="88"/>
      <c r="H24" s="89"/>
      <c r="I24" s="89"/>
      <c r="J24" s="90"/>
      <c r="K24" s="102" t="str">
        <f t="shared" si="0"/>
        <v/>
      </c>
      <c r="L24" s="87" t="str">
        <f t="shared" si="1"/>
        <v/>
      </c>
      <c r="N24" s="94" t="str">
        <f t="shared" si="2"/>
        <v/>
      </c>
      <c r="O24" s="94" t="str">
        <f t="shared" si="3"/>
        <v/>
      </c>
      <c r="P24" s="94" t="str">
        <f t="shared" si="4"/>
        <v/>
      </c>
      <c r="Q24" s="94" t="str">
        <f t="shared" si="5"/>
        <v/>
      </c>
      <c r="R24" s="94">
        <f t="shared" si="6"/>
        <v>1</v>
      </c>
      <c r="S24" s="94">
        <f t="shared" si="7"/>
        <v>1</v>
      </c>
      <c r="T24" s="94">
        <f t="shared" si="7"/>
        <v>1</v>
      </c>
      <c r="U24" s="94">
        <f t="shared" si="7"/>
        <v>1</v>
      </c>
      <c r="V24" s="94" t="str">
        <f t="shared" si="10"/>
        <v/>
      </c>
      <c r="W24" s="94" t="str">
        <f t="shared" si="8"/>
        <v/>
      </c>
      <c r="X24" s="94" t="str">
        <f t="shared" si="11"/>
        <v/>
      </c>
      <c r="Y24" s="94">
        <f t="shared" si="9"/>
        <v>1</v>
      </c>
    </row>
    <row r="25" spans="2:25" x14ac:dyDescent="0.25">
      <c r="B25" s="80"/>
      <c r="C25" s="81"/>
      <c r="D25" s="81"/>
      <c r="E25" s="81"/>
      <c r="F25" s="101"/>
      <c r="G25" s="88"/>
      <c r="H25" s="89"/>
      <c r="I25" s="89"/>
      <c r="J25" s="90"/>
      <c r="K25" s="102" t="str">
        <f t="shared" si="0"/>
        <v/>
      </c>
      <c r="L25" s="87" t="str">
        <f t="shared" si="1"/>
        <v/>
      </c>
      <c r="N25" s="94" t="str">
        <f t="shared" si="2"/>
        <v/>
      </c>
      <c r="O25" s="94" t="str">
        <f t="shared" si="3"/>
        <v/>
      </c>
      <c r="P25" s="94" t="str">
        <f t="shared" si="4"/>
        <v/>
      </c>
      <c r="Q25" s="94" t="str">
        <f t="shared" si="5"/>
        <v/>
      </c>
      <c r="R25" s="94">
        <f t="shared" si="6"/>
        <v>1</v>
      </c>
      <c r="S25" s="94">
        <f t="shared" si="7"/>
        <v>1</v>
      </c>
      <c r="T25" s="94">
        <f t="shared" si="7"/>
        <v>1</v>
      </c>
      <c r="U25" s="94">
        <f t="shared" si="7"/>
        <v>1</v>
      </c>
      <c r="V25" s="94" t="str">
        <f t="shared" si="10"/>
        <v/>
      </c>
      <c r="W25" s="94" t="str">
        <f t="shared" si="8"/>
        <v/>
      </c>
      <c r="X25" s="94" t="str">
        <f t="shared" si="11"/>
        <v/>
      </c>
      <c r="Y25" s="94">
        <f t="shared" si="9"/>
        <v>1</v>
      </c>
    </row>
    <row r="26" spans="2:25" x14ac:dyDescent="0.25">
      <c r="B26" s="80"/>
      <c r="C26" s="81"/>
      <c r="D26" s="81"/>
      <c r="E26" s="81"/>
      <c r="F26" s="101"/>
      <c r="G26" s="88"/>
      <c r="H26" s="89"/>
      <c r="I26" s="89"/>
      <c r="J26" s="90"/>
      <c r="K26" s="102" t="str">
        <f t="shared" si="0"/>
        <v/>
      </c>
      <c r="L26" s="87" t="str">
        <f t="shared" si="1"/>
        <v/>
      </c>
      <c r="N26" s="94" t="str">
        <f t="shared" si="2"/>
        <v/>
      </c>
      <c r="O26" s="94" t="str">
        <f t="shared" si="3"/>
        <v/>
      </c>
      <c r="P26" s="94" t="str">
        <f t="shared" si="4"/>
        <v/>
      </c>
      <c r="Q26" s="94" t="str">
        <f t="shared" si="5"/>
        <v/>
      </c>
      <c r="R26" s="94">
        <f t="shared" si="6"/>
        <v>1</v>
      </c>
      <c r="S26" s="94">
        <f t="shared" si="7"/>
        <v>1</v>
      </c>
      <c r="T26" s="94">
        <f t="shared" si="7"/>
        <v>1</v>
      </c>
      <c r="U26" s="94">
        <f t="shared" si="7"/>
        <v>1</v>
      </c>
      <c r="V26" s="94" t="str">
        <f t="shared" si="10"/>
        <v/>
      </c>
      <c r="W26" s="94" t="str">
        <f t="shared" si="8"/>
        <v/>
      </c>
      <c r="X26" s="94" t="str">
        <f t="shared" si="11"/>
        <v/>
      </c>
      <c r="Y26" s="94">
        <f t="shared" si="9"/>
        <v>1</v>
      </c>
    </row>
    <row r="27" spans="2:25" x14ac:dyDescent="0.25">
      <c r="B27" s="80"/>
      <c r="C27" s="81"/>
      <c r="D27" s="81"/>
      <c r="E27" s="81"/>
      <c r="F27" s="101"/>
      <c r="G27" s="88"/>
      <c r="H27" s="89"/>
      <c r="I27" s="89"/>
      <c r="J27" s="90"/>
      <c r="K27" s="102" t="str">
        <f t="shared" si="0"/>
        <v/>
      </c>
      <c r="L27" s="87" t="str">
        <f t="shared" si="1"/>
        <v/>
      </c>
      <c r="N27" s="94" t="str">
        <f t="shared" si="2"/>
        <v/>
      </c>
      <c r="O27" s="94" t="str">
        <f t="shared" si="3"/>
        <v/>
      </c>
      <c r="P27" s="94" t="str">
        <f t="shared" si="4"/>
        <v/>
      </c>
      <c r="Q27" s="94" t="str">
        <f t="shared" si="5"/>
        <v/>
      </c>
      <c r="R27" s="94">
        <f t="shared" si="6"/>
        <v>1</v>
      </c>
      <c r="S27" s="94">
        <f t="shared" si="7"/>
        <v>1</v>
      </c>
      <c r="T27" s="94">
        <f t="shared" si="7"/>
        <v>1</v>
      </c>
      <c r="U27" s="94">
        <f t="shared" si="7"/>
        <v>1</v>
      </c>
      <c r="V27" s="94" t="str">
        <f t="shared" si="10"/>
        <v/>
      </c>
      <c r="W27" s="94" t="str">
        <f t="shared" si="8"/>
        <v/>
      </c>
      <c r="X27" s="94" t="str">
        <f t="shared" si="11"/>
        <v/>
      </c>
      <c r="Y27" s="94">
        <f t="shared" si="9"/>
        <v>1</v>
      </c>
    </row>
    <row r="28" spans="2:25" x14ac:dyDescent="0.25">
      <c r="B28" s="80"/>
      <c r="C28" s="81"/>
      <c r="D28" s="81"/>
      <c r="E28" s="81"/>
      <c r="F28" s="101"/>
      <c r="G28" s="88"/>
      <c r="H28" s="89"/>
      <c r="I28" s="89"/>
      <c r="J28" s="90"/>
      <c r="K28" s="102" t="str">
        <f t="shared" si="0"/>
        <v/>
      </c>
      <c r="L28" s="87" t="str">
        <f t="shared" si="1"/>
        <v/>
      </c>
      <c r="N28" s="94" t="str">
        <f t="shared" si="2"/>
        <v/>
      </c>
      <c r="O28" s="94" t="str">
        <f t="shared" si="3"/>
        <v/>
      </c>
      <c r="P28" s="94" t="str">
        <f t="shared" si="4"/>
        <v/>
      </c>
      <c r="Q28" s="94" t="str">
        <f t="shared" si="5"/>
        <v/>
      </c>
      <c r="R28" s="94">
        <f t="shared" si="6"/>
        <v>1</v>
      </c>
      <c r="S28" s="94">
        <f t="shared" si="7"/>
        <v>1</v>
      </c>
      <c r="T28" s="94">
        <f t="shared" si="7"/>
        <v>1</v>
      </c>
      <c r="U28" s="94">
        <f t="shared" si="7"/>
        <v>1</v>
      </c>
      <c r="V28" s="94" t="str">
        <f t="shared" si="10"/>
        <v/>
      </c>
      <c r="W28" s="94" t="str">
        <f t="shared" si="8"/>
        <v/>
      </c>
      <c r="X28" s="94" t="str">
        <f t="shared" si="11"/>
        <v/>
      </c>
      <c r="Y28" s="94">
        <f t="shared" si="9"/>
        <v>1</v>
      </c>
    </row>
    <row r="29" spans="2:25" x14ac:dyDescent="0.25">
      <c r="B29" s="80"/>
      <c r="C29" s="81"/>
      <c r="D29" s="81"/>
      <c r="E29" s="81"/>
      <c r="F29" s="101"/>
      <c r="G29" s="88"/>
      <c r="H29" s="89"/>
      <c r="I29" s="89"/>
      <c r="J29" s="90"/>
      <c r="K29" s="102" t="str">
        <f t="shared" si="0"/>
        <v/>
      </c>
      <c r="L29" s="87" t="str">
        <f t="shared" si="1"/>
        <v/>
      </c>
      <c r="N29" s="94" t="str">
        <f t="shared" si="2"/>
        <v/>
      </c>
      <c r="O29" s="94" t="str">
        <f t="shared" si="3"/>
        <v/>
      </c>
      <c r="P29" s="94" t="str">
        <f t="shared" si="4"/>
        <v/>
      </c>
      <c r="Q29" s="94" t="str">
        <f t="shared" si="5"/>
        <v/>
      </c>
      <c r="R29" s="94">
        <f t="shared" si="6"/>
        <v>1</v>
      </c>
      <c r="S29" s="94">
        <f t="shared" si="7"/>
        <v>1</v>
      </c>
      <c r="T29" s="94">
        <f t="shared" si="7"/>
        <v>1</v>
      </c>
      <c r="U29" s="94">
        <f t="shared" si="7"/>
        <v>1</v>
      </c>
      <c r="V29" s="94" t="str">
        <f t="shared" si="10"/>
        <v/>
      </c>
      <c r="W29" s="94" t="str">
        <f t="shared" si="8"/>
        <v/>
      </c>
      <c r="X29" s="94" t="str">
        <f t="shared" si="11"/>
        <v/>
      </c>
      <c r="Y29" s="94">
        <f t="shared" si="9"/>
        <v>1</v>
      </c>
    </row>
    <row r="30" spans="2:25" x14ac:dyDescent="0.25">
      <c r="B30" s="80"/>
      <c r="C30" s="81"/>
      <c r="D30" s="81"/>
      <c r="E30" s="81"/>
      <c r="F30" s="101"/>
      <c r="G30" s="88"/>
      <c r="H30" s="89"/>
      <c r="I30" s="89"/>
      <c r="J30" s="90"/>
      <c r="K30" s="102" t="str">
        <f t="shared" si="0"/>
        <v/>
      </c>
      <c r="L30" s="87" t="str">
        <f t="shared" si="1"/>
        <v/>
      </c>
      <c r="N30" s="94" t="str">
        <f t="shared" si="2"/>
        <v/>
      </c>
      <c r="O30" s="94" t="str">
        <f t="shared" si="3"/>
        <v/>
      </c>
      <c r="P30" s="94" t="str">
        <f t="shared" si="4"/>
        <v/>
      </c>
      <c r="Q30" s="94" t="str">
        <f t="shared" si="5"/>
        <v/>
      </c>
      <c r="R30" s="94">
        <f t="shared" si="6"/>
        <v>1</v>
      </c>
      <c r="S30" s="94">
        <f t="shared" si="7"/>
        <v>1</v>
      </c>
      <c r="T30" s="94">
        <f t="shared" si="7"/>
        <v>1</v>
      </c>
      <c r="U30" s="94">
        <f t="shared" si="7"/>
        <v>1</v>
      </c>
      <c r="V30" s="94" t="str">
        <f t="shared" si="10"/>
        <v/>
      </c>
      <c r="W30" s="94" t="str">
        <f t="shared" si="8"/>
        <v/>
      </c>
      <c r="X30" s="94" t="str">
        <f t="shared" si="11"/>
        <v/>
      </c>
      <c r="Y30" s="94">
        <f t="shared" si="9"/>
        <v>1</v>
      </c>
    </row>
    <row r="31" spans="2:25" x14ac:dyDescent="0.25">
      <c r="B31" s="80"/>
      <c r="C31" s="81"/>
      <c r="D31" s="81"/>
      <c r="E31" s="81"/>
      <c r="F31" s="101"/>
      <c r="G31" s="88"/>
      <c r="H31" s="89"/>
      <c r="I31" s="89"/>
      <c r="J31" s="90"/>
      <c r="K31" s="102" t="str">
        <f t="shared" si="0"/>
        <v/>
      </c>
      <c r="L31" s="87" t="str">
        <f t="shared" si="1"/>
        <v/>
      </c>
      <c r="N31" s="94" t="str">
        <f t="shared" si="2"/>
        <v/>
      </c>
      <c r="O31" s="94" t="str">
        <f t="shared" si="3"/>
        <v/>
      </c>
      <c r="P31" s="94" t="str">
        <f t="shared" si="4"/>
        <v/>
      </c>
      <c r="Q31" s="94" t="str">
        <f t="shared" si="5"/>
        <v/>
      </c>
      <c r="R31" s="94">
        <f t="shared" si="6"/>
        <v>1</v>
      </c>
      <c r="S31" s="94">
        <f t="shared" si="7"/>
        <v>1</v>
      </c>
      <c r="T31" s="94">
        <f t="shared" si="7"/>
        <v>1</v>
      </c>
      <c r="U31" s="94">
        <f t="shared" si="7"/>
        <v>1</v>
      </c>
      <c r="V31" s="94" t="str">
        <f t="shared" si="10"/>
        <v/>
      </c>
      <c r="W31" s="94" t="str">
        <f t="shared" si="8"/>
        <v/>
      </c>
      <c r="X31" s="94" t="str">
        <f t="shared" si="11"/>
        <v/>
      </c>
      <c r="Y31" s="94">
        <f t="shared" si="9"/>
        <v>1</v>
      </c>
    </row>
    <row r="32" spans="2:25" x14ac:dyDescent="0.25">
      <c r="B32" s="80"/>
      <c r="C32" s="81"/>
      <c r="D32" s="81"/>
      <c r="E32" s="81"/>
      <c r="F32" s="101"/>
      <c r="G32" s="88"/>
      <c r="H32" s="89"/>
      <c r="I32" s="89"/>
      <c r="J32" s="90"/>
      <c r="K32" s="102" t="str">
        <f t="shared" si="0"/>
        <v/>
      </c>
      <c r="L32" s="87" t="str">
        <f t="shared" si="1"/>
        <v/>
      </c>
      <c r="N32" s="94" t="str">
        <f t="shared" si="2"/>
        <v/>
      </c>
      <c r="O32" s="94" t="str">
        <f t="shared" si="3"/>
        <v/>
      </c>
      <c r="P32" s="94" t="str">
        <f t="shared" si="4"/>
        <v/>
      </c>
      <c r="Q32" s="94" t="str">
        <f t="shared" si="5"/>
        <v/>
      </c>
      <c r="R32" s="94">
        <f t="shared" si="6"/>
        <v>1</v>
      </c>
      <c r="S32" s="94">
        <f t="shared" si="7"/>
        <v>1</v>
      </c>
      <c r="T32" s="94">
        <f t="shared" si="7"/>
        <v>1</v>
      </c>
      <c r="U32" s="94">
        <f t="shared" si="7"/>
        <v>1</v>
      </c>
      <c r="V32" s="94" t="str">
        <f t="shared" si="10"/>
        <v/>
      </c>
      <c r="W32" s="94" t="str">
        <f t="shared" si="8"/>
        <v/>
      </c>
      <c r="X32" s="94" t="str">
        <f t="shared" si="11"/>
        <v/>
      </c>
      <c r="Y32" s="94">
        <f t="shared" si="9"/>
        <v>1</v>
      </c>
    </row>
    <row r="33" spans="2:25" x14ac:dyDescent="0.25">
      <c r="B33" s="80"/>
      <c r="C33" s="81"/>
      <c r="D33" s="81"/>
      <c r="E33" s="81"/>
      <c r="F33" s="101"/>
      <c r="G33" s="88"/>
      <c r="H33" s="89"/>
      <c r="I33" s="89"/>
      <c r="J33" s="90"/>
      <c r="K33" s="102" t="str">
        <f t="shared" si="0"/>
        <v/>
      </c>
      <c r="L33" s="87" t="str">
        <f t="shared" si="1"/>
        <v/>
      </c>
      <c r="N33" s="94" t="str">
        <f t="shared" si="2"/>
        <v/>
      </c>
      <c r="O33" s="94" t="str">
        <f t="shared" si="3"/>
        <v/>
      </c>
      <c r="P33" s="94" t="str">
        <f t="shared" si="4"/>
        <v/>
      </c>
      <c r="Q33" s="94" t="str">
        <f t="shared" si="5"/>
        <v/>
      </c>
      <c r="R33" s="94">
        <f t="shared" si="6"/>
        <v>1</v>
      </c>
      <c r="S33" s="94">
        <f t="shared" si="7"/>
        <v>1</v>
      </c>
      <c r="T33" s="94">
        <f t="shared" si="7"/>
        <v>1</v>
      </c>
      <c r="U33" s="94">
        <f t="shared" si="7"/>
        <v>1</v>
      </c>
      <c r="V33" s="94" t="str">
        <f t="shared" si="10"/>
        <v/>
      </c>
      <c r="W33" s="94" t="str">
        <f t="shared" si="8"/>
        <v/>
      </c>
      <c r="X33" s="94" t="str">
        <f t="shared" si="11"/>
        <v/>
      </c>
      <c r="Y33" s="94">
        <f t="shared" si="9"/>
        <v>1</v>
      </c>
    </row>
    <row r="34" spans="2:25" x14ac:dyDescent="0.25">
      <c r="B34" s="80"/>
      <c r="C34" s="81"/>
      <c r="D34" s="81"/>
      <c r="E34" s="81"/>
      <c r="F34" s="101"/>
      <c r="G34" s="88"/>
      <c r="H34" s="89"/>
      <c r="I34" s="89"/>
      <c r="J34" s="90"/>
      <c r="K34" s="102" t="str">
        <f t="shared" si="0"/>
        <v/>
      </c>
      <c r="L34" s="87" t="str">
        <f t="shared" si="1"/>
        <v/>
      </c>
      <c r="N34" s="94" t="str">
        <f t="shared" si="2"/>
        <v/>
      </c>
      <c r="O34" s="94" t="str">
        <f t="shared" si="3"/>
        <v/>
      </c>
      <c r="P34" s="94" t="str">
        <f t="shared" si="4"/>
        <v/>
      </c>
      <c r="Q34" s="94" t="str">
        <f t="shared" si="5"/>
        <v/>
      </c>
      <c r="R34" s="94">
        <f t="shared" si="6"/>
        <v>1</v>
      </c>
      <c r="S34" s="94">
        <f>IF(O34&lt;&gt;"",O34/100,1)</f>
        <v>1</v>
      </c>
      <c r="T34" s="94">
        <f>IF(P34&lt;&gt;"",P34/100,1)</f>
        <v>1</v>
      </c>
      <c r="U34" s="94">
        <f>IF(Q34&lt;&gt;"",Q34/100,1)</f>
        <v>1</v>
      </c>
      <c r="V34" s="94" t="str">
        <f t="shared" si="10"/>
        <v/>
      </c>
      <c r="W34" s="94" t="str">
        <f t="shared" si="8"/>
        <v/>
      </c>
      <c r="X34" s="94" t="str">
        <f t="shared" si="11"/>
        <v/>
      </c>
      <c r="Y34" s="94">
        <f t="shared" si="9"/>
        <v>1</v>
      </c>
    </row>
    <row r="35" spans="2:25" x14ac:dyDescent="0.25">
      <c r="B35" s="80"/>
      <c r="C35" s="81"/>
      <c r="D35" s="81"/>
      <c r="E35" s="81"/>
      <c r="F35" s="101"/>
      <c r="G35" s="88"/>
      <c r="H35" s="89"/>
      <c r="I35" s="89"/>
      <c r="J35" s="90"/>
      <c r="K35" s="102" t="str">
        <f t="shared" si="0"/>
        <v/>
      </c>
      <c r="L35" s="87" t="str">
        <f t="shared" si="1"/>
        <v/>
      </c>
      <c r="N35" s="94" t="str">
        <f t="shared" si="2"/>
        <v/>
      </c>
      <c r="O35" s="94" t="str">
        <f t="shared" si="3"/>
        <v/>
      </c>
      <c r="P35" s="94" t="str">
        <f t="shared" si="4"/>
        <v/>
      </c>
      <c r="Q35" s="94" t="str">
        <f t="shared" si="5"/>
        <v/>
      </c>
      <c r="R35" s="94">
        <f t="shared" ref="R35:U60" si="12">IF(N35&lt;&gt;"",N35/100,1)</f>
        <v>1</v>
      </c>
      <c r="S35" s="94">
        <f t="shared" si="12"/>
        <v>1</v>
      </c>
      <c r="T35" s="94">
        <f t="shared" si="12"/>
        <v>1</v>
      </c>
      <c r="U35" s="94">
        <f t="shared" si="12"/>
        <v>1</v>
      </c>
      <c r="V35" s="94" t="str">
        <f t="shared" si="10"/>
        <v/>
      </c>
      <c r="W35" s="94" t="str">
        <f t="shared" si="8"/>
        <v/>
      </c>
      <c r="X35" s="94" t="str">
        <f t="shared" si="11"/>
        <v/>
      </c>
      <c r="Y35" s="94">
        <f t="shared" si="9"/>
        <v>1</v>
      </c>
    </row>
    <row r="36" spans="2:25" x14ac:dyDescent="0.25">
      <c r="B36" s="80"/>
      <c r="C36" s="81"/>
      <c r="D36" s="81"/>
      <c r="E36" s="81"/>
      <c r="F36" s="101"/>
      <c r="G36" s="88"/>
      <c r="H36" s="89"/>
      <c r="I36" s="89"/>
      <c r="J36" s="90"/>
      <c r="K36" s="102" t="str">
        <f t="shared" si="0"/>
        <v/>
      </c>
      <c r="L36" s="87" t="str">
        <f t="shared" si="1"/>
        <v/>
      </c>
      <c r="N36" s="94" t="str">
        <f t="shared" si="2"/>
        <v/>
      </c>
      <c r="O36" s="94" t="str">
        <f t="shared" si="3"/>
        <v/>
      </c>
      <c r="P36" s="94" t="str">
        <f t="shared" si="4"/>
        <v/>
      </c>
      <c r="Q36" s="94" t="str">
        <f t="shared" si="5"/>
        <v/>
      </c>
      <c r="R36" s="94">
        <f t="shared" si="12"/>
        <v>1</v>
      </c>
      <c r="S36" s="94">
        <f t="shared" si="12"/>
        <v>1</v>
      </c>
      <c r="T36" s="94">
        <f t="shared" si="12"/>
        <v>1</v>
      </c>
      <c r="U36" s="94">
        <f t="shared" si="12"/>
        <v>1</v>
      </c>
      <c r="V36" s="94" t="str">
        <f t="shared" si="10"/>
        <v/>
      </c>
      <c r="W36" s="94" t="str">
        <f t="shared" si="8"/>
        <v/>
      </c>
      <c r="X36" s="94" t="str">
        <f t="shared" si="11"/>
        <v/>
      </c>
      <c r="Y36" s="94">
        <f t="shared" si="9"/>
        <v>1</v>
      </c>
    </row>
    <row r="37" spans="2:25" x14ac:dyDescent="0.25">
      <c r="B37" s="80"/>
      <c r="C37" s="81"/>
      <c r="D37" s="81"/>
      <c r="E37" s="81"/>
      <c r="F37" s="101"/>
      <c r="G37" s="88"/>
      <c r="H37" s="89"/>
      <c r="I37" s="89"/>
      <c r="J37" s="90"/>
      <c r="K37" s="102" t="str">
        <f t="shared" si="0"/>
        <v/>
      </c>
      <c r="L37" s="87" t="str">
        <f t="shared" si="1"/>
        <v/>
      </c>
      <c r="N37" s="94" t="str">
        <f t="shared" si="2"/>
        <v/>
      </c>
      <c r="O37" s="94" t="str">
        <f t="shared" si="3"/>
        <v/>
      </c>
      <c r="P37" s="94" t="str">
        <f t="shared" si="4"/>
        <v/>
      </c>
      <c r="Q37" s="94" t="str">
        <f t="shared" si="5"/>
        <v/>
      </c>
      <c r="R37" s="94">
        <f t="shared" si="12"/>
        <v>1</v>
      </c>
      <c r="S37" s="94">
        <f t="shared" si="12"/>
        <v>1</v>
      </c>
      <c r="T37" s="94">
        <f t="shared" si="12"/>
        <v>1</v>
      </c>
      <c r="U37" s="94">
        <f t="shared" si="12"/>
        <v>1</v>
      </c>
      <c r="V37" s="94" t="str">
        <f t="shared" si="10"/>
        <v/>
      </c>
      <c r="W37" s="94" t="str">
        <f t="shared" si="8"/>
        <v/>
      </c>
      <c r="X37" s="94" t="str">
        <f t="shared" si="11"/>
        <v/>
      </c>
      <c r="Y37" s="94">
        <f t="shared" si="9"/>
        <v>1</v>
      </c>
    </row>
    <row r="38" spans="2:25" x14ac:dyDescent="0.25">
      <c r="B38" s="80"/>
      <c r="C38" s="81"/>
      <c r="D38" s="81"/>
      <c r="E38" s="81"/>
      <c r="F38" s="101"/>
      <c r="G38" s="88"/>
      <c r="H38" s="89"/>
      <c r="I38" s="89"/>
      <c r="J38" s="90"/>
      <c r="K38" s="102" t="str">
        <f t="shared" si="0"/>
        <v/>
      </c>
      <c r="L38" s="87" t="str">
        <f t="shared" si="1"/>
        <v/>
      </c>
      <c r="N38" s="94" t="str">
        <f t="shared" si="2"/>
        <v/>
      </c>
      <c r="O38" s="94" t="str">
        <f t="shared" si="3"/>
        <v/>
      </c>
      <c r="P38" s="94" t="str">
        <f t="shared" si="4"/>
        <v/>
      </c>
      <c r="Q38" s="94" t="str">
        <f t="shared" si="5"/>
        <v/>
      </c>
      <c r="R38" s="94">
        <f t="shared" si="12"/>
        <v>1</v>
      </c>
      <c r="S38" s="94">
        <f t="shared" si="12"/>
        <v>1</v>
      </c>
      <c r="T38" s="94">
        <f t="shared" si="12"/>
        <v>1</v>
      </c>
      <c r="U38" s="94">
        <f t="shared" si="12"/>
        <v>1</v>
      </c>
      <c r="V38" s="94" t="str">
        <f t="shared" si="10"/>
        <v/>
      </c>
      <c r="W38" s="94" t="str">
        <f t="shared" si="8"/>
        <v/>
      </c>
      <c r="X38" s="94" t="str">
        <f t="shared" si="11"/>
        <v/>
      </c>
      <c r="Y38" s="94">
        <f t="shared" si="9"/>
        <v>1</v>
      </c>
    </row>
    <row r="39" spans="2:25" x14ac:dyDescent="0.25">
      <c r="B39" s="80"/>
      <c r="C39" s="81"/>
      <c r="D39" s="81"/>
      <c r="E39" s="81"/>
      <c r="F39" s="101"/>
      <c r="G39" s="88"/>
      <c r="H39" s="89"/>
      <c r="I39" s="89"/>
      <c r="J39" s="90"/>
      <c r="K39" s="102" t="str">
        <f t="shared" si="0"/>
        <v/>
      </c>
      <c r="L39" s="87" t="str">
        <f t="shared" si="1"/>
        <v/>
      </c>
      <c r="N39" s="94" t="str">
        <f t="shared" si="2"/>
        <v/>
      </c>
      <c r="O39" s="94" t="str">
        <f t="shared" si="3"/>
        <v/>
      </c>
      <c r="P39" s="94" t="str">
        <f t="shared" si="4"/>
        <v/>
      </c>
      <c r="Q39" s="94" t="str">
        <f t="shared" si="5"/>
        <v/>
      </c>
      <c r="R39" s="94">
        <f t="shared" si="12"/>
        <v>1</v>
      </c>
      <c r="S39" s="94">
        <f t="shared" si="12"/>
        <v>1</v>
      </c>
      <c r="T39" s="94">
        <f t="shared" si="12"/>
        <v>1</v>
      </c>
      <c r="U39" s="94">
        <f t="shared" si="12"/>
        <v>1</v>
      </c>
      <c r="V39" s="94" t="str">
        <f t="shared" si="10"/>
        <v/>
      </c>
      <c r="W39" s="94" t="str">
        <f t="shared" si="8"/>
        <v/>
      </c>
      <c r="X39" s="94" t="str">
        <f t="shared" si="11"/>
        <v/>
      </c>
      <c r="Y39" s="94">
        <f>IF(X39&lt;&gt;"",Y38+1,Y38)</f>
        <v>1</v>
      </c>
    </row>
    <row r="40" spans="2:25" x14ac:dyDescent="0.25">
      <c r="B40" s="80"/>
      <c r="C40" s="81"/>
      <c r="D40" s="81"/>
      <c r="E40" s="81"/>
      <c r="F40" s="101"/>
      <c r="G40" s="88"/>
      <c r="H40" s="89"/>
      <c r="I40" s="89"/>
      <c r="J40" s="90"/>
      <c r="K40" s="102" t="str">
        <f t="shared" si="0"/>
        <v/>
      </c>
      <c r="L40" s="87" t="str">
        <f t="shared" si="1"/>
        <v/>
      </c>
      <c r="N40" s="94" t="str">
        <f t="shared" si="2"/>
        <v/>
      </c>
      <c r="O40" s="94" t="str">
        <f t="shared" si="3"/>
        <v/>
      </c>
      <c r="P40" s="94" t="str">
        <f t="shared" si="4"/>
        <v/>
      </c>
      <c r="Q40" s="94" t="str">
        <f t="shared" si="5"/>
        <v/>
      </c>
      <c r="R40" s="94">
        <f t="shared" si="12"/>
        <v>1</v>
      </c>
      <c r="S40" s="94">
        <f t="shared" si="12"/>
        <v>1</v>
      </c>
      <c r="T40" s="94">
        <f t="shared" si="12"/>
        <v>1</v>
      </c>
      <c r="U40" s="94">
        <f t="shared" si="12"/>
        <v>1</v>
      </c>
      <c r="V40" s="94" t="str">
        <f t="shared" si="10"/>
        <v/>
      </c>
      <c r="W40" s="94" t="str">
        <f t="shared" si="8"/>
        <v/>
      </c>
      <c r="X40" s="94" t="str">
        <f t="shared" si="11"/>
        <v/>
      </c>
      <c r="Y40" s="94">
        <f t="shared" si="9"/>
        <v>1</v>
      </c>
    </row>
    <row r="41" spans="2:25" x14ac:dyDescent="0.25">
      <c r="B41" s="80"/>
      <c r="C41" s="81"/>
      <c r="D41" s="81"/>
      <c r="E41" s="81"/>
      <c r="F41" s="101"/>
      <c r="G41" s="88"/>
      <c r="H41" s="89"/>
      <c r="I41" s="89"/>
      <c r="J41" s="90"/>
      <c r="K41" s="102" t="str">
        <f t="shared" si="0"/>
        <v/>
      </c>
      <c r="L41" s="87" t="str">
        <f t="shared" si="1"/>
        <v/>
      </c>
      <c r="N41" s="94" t="str">
        <f t="shared" si="2"/>
        <v/>
      </c>
      <c r="O41" s="94" t="str">
        <f t="shared" si="3"/>
        <v/>
      </c>
      <c r="P41" s="94" t="str">
        <f t="shared" si="4"/>
        <v/>
      </c>
      <c r="Q41" s="94" t="str">
        <f t="shared" si="5"/>
        <v/>
      </c>
      <c r="R41" s="94">
        <f t="shared" si="12"/>
        <v>1</v>
      </c>
      <c r="S41" s="94">
        <f t="shared" si="12"/>
        <v>1</v>
      </c>
      <c r="T41" s="94">
        <f t="shared" si="12"/>
        <v>1</v>
      </c>
      <c r="U41" s="94">
        <f t="shared" si="12"/>
        <v>1</v>
      </c>
      <c r="V41" s="94" t="str">
        <f t="shared" si="10"/>
        <v/>
      </c>
      <c r="W41" s="94" t="str">
        <f t="shared" si="8"/>
        <v/>
      </c>
      <c r="X41" s="94" t="str">
        <f t="shared" si="11"/>
        <v/>
      </c>
      <c r="Y41" s="94">
        <f>IF(X41&lt;&gt;"",Y40+1,Y40)</f>
        <v>1</v>
      </c>
    </row>
    <row r="42" spans="2:25" x14ac:dyDescent="0.25">
      <c r="B42" s="80"/>
      <c r="C42" s="81"/>
      <c r="D42" s="81"/>
      <c r="E42" s="81"/>
      <c r="F42" s="101"/>
      <c r="G42" s="88"/>
      <c r="H42" s="89"/>
      <c r="I42" s="89"/>
      <c r="J42" s="90"/>
      <c r="K42" s="102" t="str">
        <f t="shared" si="0"/>
        <v/>
      </c>
      <c r="L42" s="87" t="str">
        <f t="shared" si="1"/>
        <v/>
      </c>
      <c r="N42" s="94" t="str">
        <f t="shared" si="2"/>
        <v/>
      </c>
      <c r="O42" s="94" t="str">
        <f t="shared" si="3"/>
        <v/>
      </c>
      <c r="P42" s="94" t="str">
        <f t="shared" si="4"/>
        <v/>
      </c>
      <c r="Q42" s="94" t="str">
        <f t="shared" si="5"/>
        <v/>
      </c>
      <c r="R42" s="94">
        <f t="shared" si="12"/>
        <v>1</v>
      </c>
      <c r="S42" s="94">
        <f t="shared" si="12"/>
        <v>1</v>
      </c>
      <c r="T42" s="94">
        <f t="shared" si="12"/>
        <v>1</v>
      </c>
      <c r="U42" s="94">
        <f t="shared" si="12"/>
        <v>1</v>
      </c>
      <c r="V42" s="94" t="str">
        <f t="shared" si="10"/>
        <v/>
      </c>
      <c r="W42" s="94" t="str">
        <f t="shared" si="8"/>
        <v/>
      </c>
      <c r="X42" s="94" t="str">
        <f t="shared" si="11"/>
        <v/>
      </c>
      <c r="Y42" s="94">
        <f t="shared" si="9"/>
        <v>1</v>
      </c>
    </row>
    <row r="43" spans="2:25" x14ac:dyDescent="0.25">
      <c r="B43" s="80"/>
      <c r="C43" s="81"/>
      <c r="D43" s="81"/>
      <c r="E43" s="81"/>
      <c r="F43" s="101"/>
      <c r="G43" s="88"/>
      <c r="H43" s="89"/>
      <c r="I43" s="89"/>
      <c r="J43" s="90"/>
      <c r="K43" s="102" t="str">
        <f t="shared" si="0"/>
        <v/>
      </c>
      <c r="L43" s="87" t="str">
        <f t="shared" si="1"/>
        <v/>
      </c>
      <c r="N43" s="94" t="str">
        <f t="shared" si="2"/>
        <v/>
      </c>
      <c r="O43" s="94" t="str">
        <f t="shared" si="3"/>
        <v/>
      </c>
      <c r="P43" s="94" t="str">
        <f t="shared" si="4"/>
        <v/>
      </c>
      <c r="Q43" s="94" t="str">
        <f t="shared" si="5"/>
        <v/>
      </c>
      <c r="R43" s="94">
        <f t="shared" si="12"/>
        <v>1</v>
      </c>
      <c r="S43" s="94">
        <f t="shared" si="12"/>
        <v>1</v>
      </c>
      <c r="T43" s="94">
        <f t="shared" si="12"/>
        <v>1</v>
      </c>
      <c r="U43" s="94">
        <f t="shared" si="12"/>
        <v>1</v>
      </c>
      <c r="V43" s="94" t="str">
        <f t="shared" si="10"/>
        <v/>
      </c>
      <c r="W43" s="94" t="str">
        <f t="shared" si="8"/>
        <v/>
      </c>
      <c r="X43" s="94" t="str">
        <f t="shared" si="11"/>
        <v/>
      </c>
      <c r="Y43" s="94">
        <f t="shared" si="9"/>
        <v>1</v>
      </c>
    </row>
    <row r="44" spans="2:25" x14ac:dyDescent="0.25">
      <c r="B44" s="80"/>
      <c r="C44" s="81"/>
      <c r="D44" s="81"/>
      <c r="E44" s="81"/>
      <c r="F44" s="101"/>
      <c r="G44" s="88"/>
      <c r="H44" s="89"/>
      <c r="I44" s="89"/>
      <c r="J44" s="90"/>
      <c r="K44" s="102" t="str">
        <f t="shared" si="0"/>
        <v/>
      </c>
      <c r="L44" s="87" t="str">
        <f t="shared" si="1"/>
        <v/>
      </c>
      <c r="N44" s="94" t="str">
        <f t="shared" si="2"/>
        <v/>
      </c>
      <c r="O44" s="94" t="str">
        <f t="shared" si="3"/>
        <v/>
      </c>
      <c r="P44" s="94" t="str">
        <f t="shared" si="4"/>
        <v/>
      </c>
      <c r="Q44" s="94" t="str">
        <f t="shared" si="5"/>
        <v/>
      </c>
      <c r="R44" s="94">
        <f t="shared" si="12"/>
        <v>1</v>
      </c>
      <c r="S44" s="94">
        <f t="shared" si="12"/>
        <v>1</v>
      </c>
      <c r="T44" s="94">
        <f t="shared" si="12"/>
        <v>1</v>
      </c>
      <c r="U44" s="94">
        <f t="shared" si="12"/>
        <v>1</v>
      </c>
      <c r="V44" s="94" t="str">
        <f t="shared" si="10"/>
        <v/>
      </c>
      <c r="W44" s="94" t="str">
        <f t="shared" si="8"/>
        <v/>
      </c>
      <c r="X44" s="94" t="str">
        <f t="shared" si="11"/>
        <v/>
      </c>
      <c r="Y44" s="94">
        <f t="shared" si="9"/>
        <v>1</v>
      </c>
    </row>
    <row r="45" spans="2:25" x14ac:dyDescent="0.25">
      <c r="B45" s="80"/>
      <c r="C45" s="81"/>
      <c r="D45" s="81"/>
      <c r="E45" s="81"/>
      <c r="F45" s="101"/>
      <c r="G45" s="88"/>
      <c r="H45" s="89"/>
      <c r="I45" s="89"/>
      <c r="J45" s="90"/>
      <c r="K45" s="102" t="str">
        <f t="shared" si="0"/>
        <v/>
      </c>
      <c r="L45" s="87" t="str">
        <f t="shared" si="1"/>
        <v/>
      </c>
      <c r="N45" s="94" t="str">
        <f t="shared" si="2"/>
        <v/>
      </c>
      <c r="O45" s="94" t="str">
        <f t="shared" si="3"/>
        <v/>
      </c>
      <c r="P45" s="94" t="str">
        <f t="shared" si="4"/>
        <v/>
      </c>
      <c r="Q45" s="94" t="str">
        <f t="shared" si="5"/>
        <v/>
      </c>
      <c r="R45" s="94">
        <f t="shared" si="12"/>
        <v>1</v>
      </c>
      <c r="S45" s="94">
        <f t="shared" si="12"/>
        <v>1</v>
      </c>
      <c r="T45" s="94">
        <f t="shared" si="12"/>
        <v>1</v>
      </c>
      <c r="U45" s="94">
        <f t="shared" si="12"/>
        <v>1</v>
      </c>
      <c r="V45" s="94" t="str">
        <f t="shared" si="10"/>
        <v/>
      </c>
      <c r="W45" s="94" t="str">
        <f t="shared" si="8"/>
        <v/>
      </c>
      <c r="X45" s="94" t="str">
        <f t="shared" si="11"/>
        <v/>
      </c>
      <c r="Y45" s="94">
        <f t="shared" si="9"/>
        <v>1</v>
      </c>
    </row>
    <row r="46" spans="2:25" x14ac:dyDescent="0.25">
      <c r="B46" s="80"/>
      <c r="C46" s="81"/>
      <c r="D46" s="81"/>
      <c r="E46" s="81"/>
      <c r="F46" s="101"/>
      <c r="G46" s="88"/>
      <c r="H46" s="89"/>
      <c r="I46" s="89"/>
      <c r="J46" s="90"/>
      <c r="K46" s="102" t="str">
        <f t="shared" si="0"/>
        <v/>
      </c>
      <c r="L46" s="87" t="str">
        <f t="shared" si="1"/>
        <v/>
      </c>
      <c r="N46" s="94" t="str">
        <f t="shared" si="2"/>
        <v/>
      </c>
      <c r="O46" s="94" t="str">
        <f t="shared" si="3"/>
        <v/>
      </c>
      <c r="P46" s="94" t="str">
        <f t="shared" si="4"/>
        <v/>
      </c>
      <c r="Q46" s="94" t="str">
        <f t="shared" si="5"/>
        <v/>
      </c>
      <c r="R46" s="94">
        <f t="shared" si="12"/>
        <v>1</v>
      </c>
      <c r="S46" s="94">
        <f t="shared" si="12"/>
        <v>1</v>
      </c>
      <c r="T46" s="94">
        <f t="shared" si="12"/>
        <v>1</v>
      </c>
      <c r="U46" s="94">
        <f t="shared" si="12"/>
        <v>1</v>
      </c>
      <c r="V46" s="94" t="str">
        <f t="shared" si="10"/>
        <v/>
      </c>
      <c r="W46" s="94" t="str">
        <f t="shared" si="8"/>
        <v/>
      </c>
      <c r="X46" s="94" t="str">
        <f t="shared" si="11"/>
        <v/>
      </c>
      <c r="Y46" s="94">
        <f t="shared" si="9"/>
        <v>1</v>
      </c>
    </row>
    <row r="47" spans="2:25" x14ac:dyDescent="0.25">
      <c r="B47" s="80"/>
      <c r="C47" s="81"/>
      <c r="D47" s="81"/>
      <c r="E47" s="81"/>
      <c r="F47" s="101"/>
      <c r="G47" s="88"/>
      <c r="H47" s="89"/>
      <c r="I47" s="89"/>
      <c r="J47" s="90"/>
      <c r="K47" s="102" t="str">
        <f t="shared" si="0"/>
        <v/>
      </c>
      <c r="L47" s="87" t="str">
        <f t="shared" si="1"/>
        <v/>
      </c>
      <c r="N47" s="94" t="str">
        <f t="shared" si="2"/>
        <v/>
      </c>
      <c r="O47" s="94" t="str">
        <f t="shared" si="3"/>
        <v/>
      </c>
      <c r="P47" s="94" t="str">
        <f t="shared" si="4"/>
        <v/>
      </c>
      <c r="Q47" s="94" t="str">
        <f t="shared" si="5"/>
        <v/>
      </c>
      <c r="R47" s="94">
        <f t="shared" si="12"/>
        <v>1</v>
      </c>
      <c r="S47" s="94">
        <f t="shared" si="12"/>
        <v>1</v>
      </c>
      <c r="T47" s="94">
        <f t="shared" si="12"/>
        <v>1</v>
      </c>
      <c r="U47" s="94">
        <f t="shared" si="12"/>
        <v>1</v>
      </c>
      <c r="V47" s="94" t="str">
        <f t="shared" si="10"/>
        <v/>
      </c>
      <c r="W47" s="94" t="str">
        <f t="shared" si="8"/>
        <v/>
      </c>
      <c r="X47" s="94" t="str">
        <f t="shared" si="11"/>
        <v/>
      </c>
      <c r="Y47" s="94">
        <f t="shared" si="9"/>
        <v>1</v>
      </c>
    </row>
    <row r="48" spans="2:25" x14ac:dyDescent="0.25">
      <c r="B48" s="80"/>
      <c r="C48" s="81"/>
      <c r="D48" s="81"/>
      <c r="E48" s="81"/>
      <c r="F48" s="101"/>
      <c r="G48" s="88"/>
      <c r="H48" s="89"/>
      <c r="I48" s="89"/>
      <c r="J48" s="90"/>
      <c r="K48" s="102" t="str">
        <f t="shared" si="0"/>
        <v/>
      </c>
      <c r="L48" s="87" t="str">
        <f t="shared" si="1"/>
        <v/>
      </c>
      <c r="N48" s="94" t="str">
        <f t="shared" si="2"/>
        <v/>
      </c>
      <c r="O48" s="94" t="str">
        <f t="shared" si="3"/>
        <v/>
      </c>
      <c r="P48" s="94" t="str">
        <f t="shared" si="4"/>
        <v/>
      </c>
      <c r="Q48" s="94" t="str">
        <f t="shared" si="5"/>
        <v/>
      </c>
      <c r="R48" s="94">
        <f t="shared" si="12"/>
        <v>1</v>
      </c>
      <c r="S48" s="94">
        <f t="shared" si="12"/>
        <v>1</v>
      </c>
      <c r="T48" s="94">
        <f t="shared" si="12"/>
        <v>1</v>
      </c>
      <c r="U48" s="94">
        <f t="shared" si="12"/>
        <v>1</v>
      </c>
      <c r="V48" s="94" t="str">
        <f t="shared" si="10"/>
        <v/>
      </c>
      <c r="W48" s="94" t="str">
        <f t="shared" si="8"/>
        <v/>
      </c>
      <c r="X48" s="94" t="str">
        <f t="shared" si="11"/>
        <v/>
      </c>
      <c r="Y48" s="94">
        <f t="shared" si="9"/>
        <v>1</v>
      </c>
    </row>
    <row r="49" spans="2:25" x14ac:dyDescent="0.25">
      <c r="B49" s="80"/>
      <c r="C49" s="81"/>
      <c r="D49" s="81"/>
      <c r="E49" s="81"/>
      <c r="F49" s="101"/>
      <c r="G49" s="88"/>
      <c r="H49" s="89"/>
      <c r="I49" s="89"/>
      <c r="J49" s="90"/>
      <c r="K49" s="102" t="str">
        <f t="shared" si="0"/>
        <v/>
      </c>
      <c r="L49" s="87" t="str">
        <f t="shared" si="1"/>
        <v/>
      </c>
      <c r="N49" s="94" t="str">
        <f t="shared" si="2"/>
        <v/>
      </c>
      <c r="O49" s="94" t="str">
        <f t="shared" si="3"/>
        <v/>
      </c>
      <c r="P49" s="94" t="str">
        <f t="shared" si="4"/>
        <v/>
      </c>
      <c r="Q49" s="94" t="str">
        <f t="shared" si="5"/>
        <v/>
      </c>
      <c r="R49" s="94">
        <f t="shared" si="12"/>
        <v>1</v>
      </c>
      <c r="S49" s="94">
        <f t="shared" si="12"/>
        <v>1</v>
      </c>
      <c r="T49" s="94">
        <f t="shared" si="12"/>
        <v>1</v>
      </c>
      <c r="U49" s="94">
        <f t="shared" si="12"/>
        <v>1</v>
      </c>
      <c r="V49" s="94" t="str">
        <f t="shared" si="10"/>
        <v/>
      </c>
      <c r="W49" s="94" t="str">
        <f t="shared" si="8"/>
        <v/>
      </c>
      <c r="X49" s="94" t="str">
        <f t="shared" si="11"/>
        <v/>
      </c>
      <c r="Y49" s="94">
        <f t="shared" si="9"/>
        <v>1</v>
      </c>
    </row>
    <row r="50" spans="2:25" x14ac:dyDescent="0.25">
      <c r="B50" s="80"/>
      <c r="C50" s="81"/>
      <c r="D50" s="81"/>
      <c r="E50" s="81"/>
      <c r="F50" s="101"/>
      <c r="G50" s="88"/>
      <c r="H50" s="89"/>
      <c r="I50" s="89"/>
      <c r="J50" s="90"/>
      <c r="K50" s="102" t="str">
        <f t="shared" si="0"/>
        <v/>
      </c>
      <c r="L50" s="87" t="str">
        <f t="shared" si="1"/>
        <v/>
      </c>
      <c r="N50" s="94" t="str">
        <f t="shared" si="2"/>
        <v/>
      </c>
      <c r="O50" s="94" t="str">
        <f t="shared" si="3"/>
        <v/>
      </c>
      <c r="P50" s="94" t="str">
        <f t="shared" si="4"/>
        <v/>
      </c>
      <c r="Q50" s="94" t="str">
        <f t="shared" si="5"/>
        <v/>
      </c>
      <c r="R50" s="94">
        <f t="shared" si="12"/>
        <v>1</v>
      </c>
      <c r="S50" s="94">
        <f t="shared" si="12"/>
        <v>1</v>
      </c>
      <c r="T50" s="94">
        <f t="shared" si="12"/>
        <v>1</v>
      </c>
      <c r="U50" s="94">
        <f t="shared" si="12"/>
        <v>1</v>
      </c>
      <c r="V50" s="94" t="str">
        <f t="shared" si="10"/>
        <v/>
      </c>
      <c r="W50" s="94" t="str">
        <f t="shared" si="8"/>
        <v/>
      </c>
      <c r="X50" s="94" t="str">
        <f t="shared" si="11"/>
        <v/>
      </c>
      <c r="Y50" s="94">
        <f t="shared" si="9"/>
        <v>1</v>
      </c>
    </row>
    <row r="51" spans="2:25" x14ac:dyDescent="0.25">
      <c r="B51" s="80"/>
      <c r="C51" s="81"/>
      <c r="D51" s="81"/>
      <c r="E51" s="81"/>
      <c r="F51" s="101"/>
      <c r="G51" s="88"/>
      <c r="H51" s="89"/>
      <c r="I51" s="89"/>
      <c r="J51" s="90"/>
      <c r="K51" s="102" t="str">
        <f t="shared" si="0"/>
        <v/>
      </c>
      <c r="L51" s="87" t="str">
        <f t="shared" si="1"/>
        <v/>
      </c>
      <c r="N51" s="94" t="str">
        <f t="shared" si="2"/>
        <v/>
      </c>
      <c r="O51" s="94" t="str">
        <f t="shared" si="3"/>
        <v/>
      </c>
      <c r="P51" s="94" t="str">
        <f t="shared" si="4"/>
        <v/>
      </c>
      <c r="Q51" s="94" t="str">
        <f t="shared" si="5"/>
        <v/>
      </c>
      <c r="R51" s="94">
        <f t="shared" si="12"/>
        <v>1</v>
      </c>
      <c r="S51" s="94">
        <f t="shared" si="12"/>
        <v>1</v>
      </c>
      <c r="T51" s="94">
        <f t="shared" si="12"/>
        <v>1</v>
      </c>
      <c r="U51" s="94">
        <f t="shared" si="12"/>
        <v>1</v>
      </c>
      <c r="V51" s="94" t="str">
        <f t="shared" si="10"/>
        <v/>
      </c>
      <c r="W51" s="94" t="str">
        <f t="shared" si="8"/>
        <v/>
      </c>
      <c r="X51" s="94" t="str">
        <f t="shared" si="11"/>
        <v/>
      </c>
      <c r="Y51" s="94">
        <f t="shared" si="9"/>
        <v>1</v>
      </c>
    </row>
    <row r="52" spans="2:25" x14ac:dyDescent="0.25">
      <c r="B52" s="80"/>
      <c r="C52" s="81"/>
      <c r="D52" s="81"/>
      <c r="E52" s="81"/>
      <c r="F52" s="101"/>
      <c r="G52" s="88"/>
      <c r="H52" s="89"/>
      <c r="I52" s="89"/>
      <c r="J52" s="90"/>
      <c r="K52" s="102" t="str">
        <f t="shared" si="0"/>
        <v/>
      </c>
      <c r="L52" s="87" t="str">
        <f t="shared" si="1"/>
        <v/>
      </c>
      <c r="N52" s="94" t="str">
        <f t="shared" si="2"/>
        <v/>
      </c>
      <c r="O52" s="94" t="str">
        <f t="shared" si="3"/>
        <v/>
      </c>
      <c r="P52" s="94" t="str">
        <f t="shared" si="4"/>
        <v/>
      </c>
      <c r="Q52" s="94" t="str">
        <f t="shared" si="5"/>
        <v/>
      </c>
      <c r="R52" s="94">
        <f t="shared" si="12"/>
        <v>1</v>
      </c>
      <c r="S52" s="94">
        <f t="shared" si="12"/>
        <v>1</v>
      </c>
      <c r="T52" s="94">
        <f t="shared" si="12"/>
        <v>1</v>
      </c>
      <c r="U52" s="94">
        <f t="shared" si="12"/>
        <v>1</v>
      </c>
      <c r="V52" s="94" t="str">
        <f t="shared" si="10"/>
        <v/>
      </c>
      <c r="W52" s="94" t="str">
        <f t="shared" si="8"/>
        <v/>
      </c>
      <c r="X52" s="94" t="str">
        <f t="shared" si="11"/>
        <v/>
      </c>
      <c r="Y52" s="94">
        <f t="shared" si="9"/>
        <v>1</v>
      </c>
    </row>
    <row r="53" spans="2:25" x14ac:dyDescent="0.25">
      <c r="B53" s="80"/>
      <c r="C53" s="81"/>
      <c r="D53" s="81"/>
      <c r="E53" s="81"/>
      <c r="F53" s="101"/>
      <c r="G53" s="88"/>
      <c r="H53" s="89"/>
      <c r="I53" s="89"/>
      <c r="J53" s="90"/>
      <c r="K53" s="102" t="str">
        <f t="shared" si="0"/>
        <v/>
      </c>
      <c r="L53" s="87" t="str">
        <f t="shared" si="1"/>
        <v/>
      </c>
      <c r="N53" s="94" t="str">
        <f t="shared" si="2"/>
        <v/>
      </c>
      <c r="O53" s="94" t="str">
        <f t="shared" si="3"/>
        <v/>
      </c>
      <c r="P53" s="94" t="str">
        <f t="shared" si="4"/>
        <v/>
      </c>
      <c r="Q53" s="94" t="str">
        <f t="shared" si="5"/>
        <v/>
      </c>
      <c r="R53" s="94">
        <f t="shared" si="12"/>
        <v>1</v>
      </c>
      <c r="S53" s="94">
        <f t="shared" si="12"/>
        <v>1</v>
      </c>
      <c r="T53" s="94">
        <f t="shared" si="12"/>
        <v>1</v>
      </c>
      <c r="U53" s="94">
        <f t="shared" si="12"/>
        <v>1</v>
      </c>
      <c r="V53" s="94" t="str">
        <f t="shared" si="10"/>
        <v/>
      </c>
      <c r="W53" s="94" t="str">
        <f t="shared" si="8"/>
        <v/>
      </c>
      <c r="X53" s="94" t="str">
        <f t="shared" si="11"/>
        <v/>
      </c>
      <c r="Y53" s="94">
        <f t="shared" si="9"/>
        <v>1</v>
      </c>
    </row>
    <row r="54" spans="2:25" x14ac:dyDescent="0.25">
      <c r="B54" s="80"/>
      <c r="C54" s="81"/>
      <c r="D54" s="81"/>
      <c r="E54" s="81"/>
      <c r="F54" s="101"/>
      <c r="G54" s="88"/>
      <c r="H54" s="89"/>
      <c r="I54" s="89"/>
      <c r="J54" s="90"/>
      <c r="K54" s="102" t="str">
        <f t="shared" si="0"/>
        <v/>
      </c>
      <c r="L54" s="87" t="str">
        <f t="shared" si="1"/>
        <v/>
      </c>
      <c r="N54" s="94" t="str">
        <f t="shared" si="2"/>
        <v/>
      </c>
      <c r="O54" s="94" t="str">
        <f t="shared" si="3"/>
        <v/>
      </c>
      <c r="P54" s="94" t="str">
        <f t="shared" si="4"/>
        <v/>
      </c>
      <c r="Q54" s="94" t="str">
        <f t="shared" si="5"/>
        <v/>
      </c>
      <c r="R54" s="94">
        <f t="shared" si="12"/>
        <v>1</v>
      </c>
      <c r="S54" s="94">
        <f t="shared" si="12"/>
        <v>1</v>
      </c>
      <c r="T54" s="94">
        <f t="shared" si="12"/>
        <v>1</v>
      </c>
      <c r="U54" s="94">
        <f t="shared" si="12"/>
        <v>1</v>
      </c>
      <c r="V54" s="94" t="str">
        <f t="shared" si="10"/>
        <v/>
      </c>
      <c r="W54" s="94" t="str">
        <f t="shared" si="8"/>
        <v/>
      </c>
      <c r="X54" s="94" t="str">
        <f t="shared" si="11"/>
        <v/>
      </c>
      <c r="Y54" s="94">
        <f t="shared" si="9"/>
        <v>1</v>
      </c>
    </row>
    <row r="55" spans="2:25" x14ac:dyDescent="0.25">
      <c r="B55" s="80"/>
      <c r="C55" s="81"/>
      <c r="D55" s="81"/>
      <c r="E55" s="81"/>
      <c r="F55" s="101"/>
      <c r="G55" s="88"/>
      <c r="H55" s="89"/>
      <c r="I55" s="89"/>
      <c r="J55" s="90"/>
      <c r="K55" s="102" t="str">
        <f t="shared" si="0"/>
        <v/>
      </c>
      <c r="L55" s="87" t="str">
        <f t="shared" si="1"/>
        <v/>
      </c>
      <c r="N55" s="94" t="str">
        <f t="shared" si="2"/>
        <v/>
      </c>
      <c r="O55" s="94" t="str">
        <f t="shared" si="3"/>
        <v/>
      </c>
      <c r="P55" s="94" t="str">
        <f t="shared" si="4"/>
        <v/>
      </c>
      <c r="Q55" s="94" t="str">
        <f t="shared" si="5"/>
        <v/>
      </c>
      <c r="R55" s="94">
        <f t="shared" si="12"/>
        <v>1</v>
      </c>
      <c r="S55" s="94">
        <f t="shared" si="12"/>
        <v>1</v>
      </c>
      <c r="T55" s="94">
        <f t="shared" si="12"/>
        <v>1</v>
      </c>
      <c r="U55" s="94">
        <f t="shared" si="12"/>
        <v>1</v>
      </c>
      <c r="V55" s="94" t="str">
        <f t="shared" si="10"/>
        <v/>
      </c>
      <c r="W55" s="94" t="str">
        <f t="shared" si="8"/>
        <v/>
      </c>
      <c r="X55" s="94" t="str">
        <f t="shared" si="11"/>
        <v/>
      </c>
      <c r="Y55" s="94">
        <f t="shared" si="9"/>
        <v>1</v>
      </c>
    </row>
    <row r="56" spans="2:25" x14ac:dyDescent="0.25">
      <c r="B56" s="80"/>
      <c r="C56" s="81"/>
      <c r="D56" s="81"/>
      <c r="E56" s="81"/>
      <c r="F56" s="101"/>
      <c r="G56" s="88"/>
      <c r="H56" s="89"/>
      <c r="I56" s="89"/>
      <c r="J56" s="90"/>
      <c r="K56" s="102" t="str">
        <f t="shared" si="0"/>
        <v/>
      </c>
      <c r="L56" s="87" t="str">
        <f t="shared" si="1"/>
        <v/>
      </c>
      <c r="N56" s="94" t="str">
        <f t="shared" si="2"/>
        <v/>
      </c>
      <c r="O56" s="94" t="str">
        <f t="shared" si="3"/>
        <v/>
      </c>
      <c r="P56" s="94" t="str">
        <f t="shared" si="4"/>
        <v/>
      </c>
      <c r="Q56" s="94" t="str">
        <f t="shared" si="5"/>
        <v/>
      </c>
      <c r="R56" s="94">
        <f t="shared" si="12"/>
        <v>1</v>
      </c>
      <c r="S56" s="94">
        <f t="shared" si="12"/>
        <v>1</v>
      </c>
      <c r="T56" s="94">
        <f t="shared" si="12"/>
        <v>1</v>
      </c>
      <c r="U56" s="94">
        <f t="shared" si="12"/>
        <v>1</v>
      </c>
      <c r="V56" s="94" t="str">
        <f t="shared" si="10"/>
        <v/>
      </c>
      <c r="W56" s="94" t="str">
        <f t="shared" si="8"/>
        <v/>
      </c>
      <c r="X56" s="94" t="str">
        <f t="shared" si="11"/>
        <v/>
      </c>
      <c r="Y56" s="94">
        <f t="shared" si="9"/>
        <v>1</v>
      </c>
    </row>
    <row r="57" spans="2:25" x14ac:dyDescent="0.25">
      <c r="B57" s="80"/>
      <c r="C57" s="81"/>
      <c r="D57" s="81"/>
      <c r="E57" s="81"/>
      <c r="F57" s="101"/>
      <c r="G57" s="88"/>
      <c r="H57" s="89"/>
      <c r="I57" s="89"/>
      <c r="J57" s="90"/>
      <c r="K57" s="102" t="str">
        <f t="shared" si="0"/>
        <v/>
      </c>
      <c r="L57" s="87" t="str">
        <f t="shared" si="1"/>
        <v/>
      </c>
      <c r="N57" s="94" t="str">
        <f t="shared" si="2"/>
        <v/>
      </c>
      <c r="O57" s="94" t="str">
        <f t="shared" si="3"/>
        <v/>
      </c>
      <c r="P57" s="94" t="str">
        <f t="shared" si="4"/>
        <v/>
      </c>
      <c r="Q57" s="94" t="str">
        <f t="shared" si="5"/>
        <v/>
      </c>
      <c r="R57" s="94">
        <f t="shared" si="12"/>
        <v>1</v>
      </c>
      <c r="S57" s="94">
        <f t="shared" si="12"/>
        <v>1</v>
      </c>
      <c r="T57" s="94">
        <f t="shared" si="12"/>
        <v>1</v>
      </c>
      <c r="U57" s="94">
        <f t="shared" si="12"/>
        <v>1</v>
      </c>
      <c r="V57" s="94" t="str">
        <f t="shared" si="10"/>
        <v/>
      </c>
      <c r="W57" s="94" t="str">
        <f t="shared" si="8"/>
        <v/>
      </c>
      <c r="X57" s="94" t="str">
        <f t="shared" si="11"/>
        <v/>
      </c>
      <c r="Y57" s="94">
        <f t="shared" si="9"/>
        <v>1</v>
      </c>
    </row>
    <row r="58" spans="2:25" x14ac:dyDescent="0.25">
      <c r="B58" s="80"/>
      <c r="C58" s="81"/>
      <c r="D58" s="81"/>
      <c r="E58" s="81"/>
      <c r="F58" s="101"/>
      <c r="G58" s="88"/>
      <c r="H58" s="89"/>
      <c r="I58" s="89"/>
      <c r="J58" s="90"/>
      <c r="K58" s="102" t="str">
        <f t="shared" si="0"/>
        <v/>
      </c>
      <c r="L58" s="87" t="str">
        <f t="shared" si="1"/>
        <v/>
      </c>
      <c r="N58" s="94" t="str">
        <f t="shared" si="2"/>
        <v/>
      </c>
      <c r="O58" s="94" t="str">
        <f t="shared" si="3"/>
        <v/>
      </c>
      <c r="P58" s="94" t="str">
        <f t="shared" si="4"/>
        <v/>
      </c>
      <c r="Q58" s="94" t="str">
        <f t="shared" si="5"/>
        <v/>
      </c>
      <c r="R58" s="94">
        <f t="shared" si="12"/>
        <v>1</v>
      </c>
      <c r="S58" s="94">
        <f t="shared" si="12"/>
        <v>1</v>
      </c>
      <c r="T58" s="94">
        <f t="shared" si="12"/>
        <v>1</v>
      </c>
      <c r="U58" s="94">
        <f t="shared" si="12"/>
        <v>1</v>
      </c>
      <c r="V58" s="94" t="str">
        <f t="shared" si="10"/>
        <v/>
      </c>
      <c r="W58" s="94" t="str">
        <f t="shared" si="8"/>
        <v/>
      </c>
      <c r="X58" s="94" t="str">
        <f t="shared" si="11"/>
        <v/>
      </c>
      <c r="Y58" s="94">
        <f t="shared" si="9"/>
        <v>1</v>
      </c>
    </row>
    <row r="59" spans="2:25" x14ac:dyDescent="0.25">
      <c r="B59" s="80"/>
      <c r="C59" s="81"/>
      <c r="D59" s="81"/>
      <c r="E59" s="81"/>
      <c r="F59" s="101"/>
      <c r="G59" s="88"/>
      <c r="H59" s="89"/>
      <c r="I59" s="89"/>
      <c r="J59" s="90"/>
      <c r="K59" s="102" t="str">
        <f t="shared" si="0"/>
        <v/>
      </c>
      <c r="L59" s="87" t="str">
        <f t="shared" si="1"/>
        <v/>
      </c>
      <c r="N59" s="94" t="str">
        <f t="shared" si="2"/>
        <v/>
      </c>
      <c r="O59" s="94" t="str">
        <f t="shared" si="3"/>
        <v/>
      </c>
      <c r="P59" s="94" t="str">
        <f t="shared" si="4"/>
        <v/>
      </c>
      <c r="Q59" s="94" t="str">
        <f t="shared" si="5"/>
        <v/>
      </c>
      <c r="R59" s="94">
        <f t="shared" si="12"/>
        <v>1</v>
      </c>
      <c r="S59" s="94">
        <f t="shared" si="12"/>
        <v>1</v>
      </c>
      <c r="T59" s="94">
        <f t="shared" si="12"/>
        <v>1</v>
      </c>
      <c r="U59" s="94">
        <f t="shared" si="12"/>
        <v>1</v>
      </c>
      <c r="V59" s="94" t="str">
        <f t="shared" si="10"/>
        <v/>
      </c>
      <c r="W59" s="94" t="str">
        <f t="shared" si="8"/>
        <v/>
      </c>
      <c r="X59" s="94" t="str">
        <f t="shared" si="11"/>
        <v/>
      </c>
      <c r="Y59" s="94">
        <f t="shared" si="9"/>
        <v>1</v>
      </c>
    </row>
    <row r="60" spans="2:25" x14ac:dyDescent="0.25">
      <c r="B60" s="80"/>
      <c r="C60" s="81"/>
      <c r="D60" s="81"/>
      <c r="E60" s="81"/>
      <c r="F60" s="101"/>
      <c r="G60" s="88"/>
      <c r="H60" s="89"/>
      <c r="I60" s="89"/>
      <c r="J60" s="90"/>
      <c r="K60" s="102" t="str">
        <f t="shared" si="0"/>
        <v/>
      </c>
      <c r="L60" s="87" t="str">
        <f t="shared" si="1"/>
        <v/>
      </c>
      <c r="N60" s="94" t="str">
        <f t="shared" si="2"/>
        <v/>
      </c>
      <c r="O60" s="94" t="str">
        <f t="shared" si="3"/>
        <v/>
      </c>
      <c r="P60" s="94" t="str">
        <f t="shared" si="4"/>
        <v/>
      </c>
      <c r="Q60" s="94" t="str">
        <f t="shared" si="5"/>
        <v/>
      </c>
      <c r="R60" s="94">
        <f t="shared" si="12"/>
        <v>1</v>
      </c>
      <c r="S60" s="94">
        <f t="shared" si="12"/>
        <v>1</v>
      </c>
      <c r="T60" s="94">
        <f t="shared" si="12"/>
        <v>1</v>
      </c>
      <c r="U60" s="94">
        <f t="shared" si="12"/>
        <v>1</v>
      </c>
      <c r="V60" s="94" t="str">
        <f t="shared" si="10"/>
        <v/>
      </c>
      <c r="W60" s="94" t="str">
        <f t="shared" si="8"/>
        <v/>
      </c>
      <c r="X60" s="94" t="str">
        <f t="shared" si="11"/>
        <v/>
      </c>
      <c r="Y60" s="94">
        <f t="shared" si="9"/>
        <v>1</v>
      </c>
    </row>
  </sheetData>
  <mergeCells count="29">
    <mergeCell ref="X13:X16"/>
    <mergeCell ref="Y13:Y16"/>
    <mergeCell ref="R13:R16"/>
    <mergeCell ref="S13:S16"/>
    <mergeCell ref="T13:T16"/>
    <mergeCell ref="U13:U16"/>
    <mergeCell ref="V13:V16"/>
    <mergeCell ref="W13:W16"/>
    <mergeCell ref="N13:N16"/>
    <mergeCell ref="O13:O16"/>
    <mergeCell ref="P13:P16"/>
    <mergeCell ref="Q13:Q16"/>
    <mergeCell ref="I2:P2"/>
    <mergeCell ref="I3:P3"/>
    <mergeCell ref="H13:H17"/>
    <mergeCell ref="I13:I17"/>
    <mergeCell ref="J13:J17"/>
    <mergeCell ref="K13:K17"/>
    <mergeCell ref="L13:L17"/>
    <mergeCell ref="B9:C9"/>
    <mergeCell ref="F9:G9"/>
    <mergeCell ref="B12:E12"/>
    <mergeCell ref="F13:F16"/>
    <mergeCell ref="G13:G17"/>
    <mergeCell ref="B6:C6"/>
    <mergeCell ref="F6:G6"/>
    <mergeCell ref="B7:C7"/>
    <mergeCell ref="F7:G7"/>
    <mergeCell ref="F8:G8"/>
  </mergeCells>
  <conditionalFormatting sqref="A5:J61 K9:K61 K5:K7 L5:Z61">
    <cfRule type="expression" dxfId="4" priority="5" stopIfTrue="1">
      <formula>$AB$10</formula>
    </cfRule>
  </conditionalFormatting>
  <conditionalFormatting sqref="K8">
    <cfRule type="expression" dxfId="3" priority="4" stopIfTrue="1">
      <formula>$AB$10</formula>
    </cfRule>
  </conditionalFormatting>
  <conditionalFormatting sqref="A5:J61 K9:K61 K5:K7 L5:Z61">
    <cfRule type="expression" dxfId="2" priority="3" stopIfTrue="1">
      <formula>$AB$10</formula>
    </cfRule>
  </conditionalFormatting>
  <conditionalFormatting sqref="K8">
    <cfRule type="expression" dxfId="1" priority="2" stopIfTrue="1">
      <formula>$AB$10</formula>
    </cfRule>
  </conditionalFormatting>
  <conditionalFormatting sqref="I3">
    <cfRule type="expression" dxfId="0" priority="1" stopIfTrue="1">
      <formula>$Y3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7">
    <tabColor rgb="FF993300"/>
  </sheetPr>
  <dimension ref="B2:Q37"/>
  <sheetViews>
    <sheetView zoomScale="75" zoomScaleNormal="75" workbookViewId="0"/>
  </sheetViews>
  <sheetFormatPr defaultRowHeight="15" x14ac:dyDescent="0.25"/>
  <cols>
    <col min="1" max="1" width="9.140625" style="25"/>
    <col min="2" max="2" width="29.5703125" style="25" customWidth="1"/>
    <col min="3" max="3" width="10.5703125" style="58" customWidth="1"/>
    <col min="4" max="4" width="9.140625" style="25"/>
    <col min="5" max="5" width="9.7109375" style="25" customWidth="1"/>
    <col min="6" max="13" width="9.140625" style="25"/>
    <col min="14" max="14" width="13" style="25" customWidth="1"/>
    <col min="15" max="16" width="9.140625" style="25"/>
    <col min="17" max="17" width="14.140625" style="25" customWidth="1"/>
    <col min="18" max="16384" width="9.140625" style="25"/>
  </cols>
  <sheetData>
    <row r="2" spans="2:17" ht="18.75" x14ac:dyDescent="0.3">
      <c r="B2" s="55" t="s">
        <v>207</v>
      </c>
    </row>
    <row r="4" spans="2:17" ht="30" x14ac:dyDescent="0.25">
      <c r="B4" s="103"/>
      <c r="C4" s="104" t="s">
        <v>191</v>
      </c>
      <c r="D4" s="104" t="s">
        <v>15</v>
      </c>
      <c r="E4" s="105" t="s">
        <v>192</v>
      </c>
      <c r="F4" s="105" t="s">
        <v>193</v>
      </c>
      <c r="G4" s="105" t="s">
        <v>194</v>
      </c>
      <c r="H4" s="104" t="s">
        <v>16</v>
      </c>
      <c r="I4" s="105" t="s">
        <v>195</v>
      </c>
      <c r="J4" s="105" t="s">
        <v>196</v>
      </c>
      <c r="K4" s="105" t="s">
        <v>197</v>
      </c>
      <c r="L4" s="105" t="s">
        <v>198</v>
      </c>
      <c r="M4" s="105" t="s">
        <v>199</v>
      </c>
      <c r="N4" s="105" t="s">
        <v>200</v>
      </c>
      <c r="O4" s="105" t="s">
        <v>201</v>
      </c>
      <c r="P4" s="105" t="s">
        <v>202</v>
      </c>
    </row>
    <row r="5" spans="2:17" x14ac:dyDescent="0.25">
      <c r="B5" s="103" t="str">
        <f>IF(ISBLANK(Generalità_ORG!$D$23),Testi_CALC!$E$5,Generalità_ORG!$D$23)</f>
        <v>(PG non utilizzato)</v>
      </c>
      <c r="C5" s="93" t="str">
        <f>IF(Generale_e_VSP_MAS!H12&lt;&gt;"","x","")</f>
        <v/>
      </c>
      <c r="D5" s="109" t="str">
        <f>IF(C5&lt;&gt;"",Generale_e_VSP_MAS!AL12,"")</f>
        <v/>
      </c>
      <c r="E5" s="109" t="str">
        <f>IF(C5&lt;&gt;"",Soglie_ORG!D11,"")</f>
        <v/>
      </c>
      <c r="F5" s="109" t="str">
        <f>IF(D5&lt;&gt;"",Soglie_ORG!D10,"")</f>
        <v/>
      </c>
      <c r="G5" s="109" t="str">
        <f t="shared" ref="G5:G10" si="0">IF(C5&lt;&gt;"",(D5-E5)/(F5-E5)*100,"")</f>
        <v/>
      </c>
      <c r="H5" s="109" t="str">
        <f>IF(C5&lt;&gt;"",QB_MAS!J10,"")</f>
        <v/>
      </c>
      <c r="I5" s="109" t="str">
        <f>IF(G5&lt;&gt;"",Soglie_ORG!D31,"")</f>
        <v/>
      </c>
      <c r="J5" s="109" t="str">
        <f>IF(H5&lt;&gt;"",Soglie_ORG!D30,"")</f>
        <v/>
      </c>
      <c r="K5" s="109" t="str">
        <f t="shared" ref="K5:K10" si="1">IF(C5&lt;&gt;"",(H5-I5)/(J5-I5)*100,"")</f>
        <v/>
      </c>
      <c r="L5" s="109" t="str">
        <f>IF($C5&lt;&gt;"",Pesi_Principali_ORG!D7,"")</f>
        <v/>
      </c>
      <c r="M5" s="109" t="str">
        <f>IF($C5&lt;&gt;"",Pesi_Principali_ORG!E7,"")</f>
        <v/>
      </c>
      <c r="N5" s="109" t="str">
        <f t="shared" ref="N5:N10" si="2">IF($C5&lt;&gt;"",G5*L5/100,"")</f>
        <v/>
      </c>
      <c r="O5" s="109" t="str">
        <f t="shared" ref="O5:O10" si="3">IF($C5&lt;&gt;"",K5*M5/100,"")</f>
        <v/>
      </c>
      <c r="P5" s="109" t="str">
        <f t="shared" ref="P5:P10" si="4">IF($C5&lt;&gt;"",N5+O5,"")</f>
        <v/>
      </c>
    </row>
    <row r="6" spans="2:17" x14ac:dyDescent="0.25">
      <c r="B6" s="103" t="str">
        <f>IF(ISBLANK(Generalità_ORG!$D$26),Testi_CALC!$E$5,Generalità_ORG!$D$26)</f>
        <v>(PG non utilizzato)</v>
      </c>
      <c r="C6" s="93" t="str">
        <f>IF(Generale_e_VSP_MAS!H29&lt;&gt;"","x","")</f>
        <v/>
      </c>
      <c r="D6" s="109" t="str">
        <f>IF(C6&lt;&gt;"",Generale_e_VSP_MAS!AL29,"")</f>
        <v/>
      </c>
      <c r="E6" s="109" t="str">
        <f>IF(C6&lt;&gt;"",Soglie_ORG!D14,"")</f>
        <v/>
      </c>
      <c r="F6" s="109" t="str">
        <f>IF(D6&lt;&gt;"",Soglie_ORG!D13,"")</f>
        <v/>
      </c>
      <c r="G6" s="109" t="str">
        <f t="shared" si="0"/>
        <v/>
      </c>
      <c r="H6" s="109" t="str">
        <f>IF(C6&lt;&gt;"",QB_MAS!J73,"")</f>
        <v/>
      </c>
      <c r="I6" s="109" t="str">
        <f>IF(G6&lt;&gt;"",Soglie_ORG!D34,"")</f>
        <v/>
      </c>
      <c r="J6" s="109" t="str">
        <f>IF(H6&lt;&gt;"",Soglie_ORG!D33,"")</f>
        <v/>
      </c>
      <c r="K6" s="109" t="str">
        <f t="shared" si="1"/>
        <v/>
      </c>
      <c r="L6" s="109" t="str">
        <f>IF($C6&lt;&gt;"",Pesi_Principali_ORG!D8,"")</f>
        <v/>
      </c>
      <c r="M6" s="109" t="str">
        <f>IF($C6&lt;&gt;"",Pesi_Principali_ORG!E8,"")</f>
        <v/>
      </c>
      <c r="N6" s="109" t="str">
        <f t="shared" si="2"/>
        <v/>
      </c>
      <c r="O6" s="109" t="str">
        <f t="shared" si="3"/>
        <v/>
      </c>
      <c r="P6" s="109" t="str">
        <f t="shared" si="4"/>
        <v/>
      </c>
    </row>
    <row r="7" spans="2:17" x14ac:dyDescent="0.25">
      <c r="B7" s="103" t="str">
        <f>IF(ISBLANK(Generalità_ORG!$D$29),Testi_CALC!$E$5,Generalità_ORG!$D$29)</f>
        <v>(PG non utilizzato)</v>
      </c>
      <c r="C7" s="93" t="str">
        <f>IF(Generale_e_VSP_MAS!H46&lt;&gt;"","x","")</f>
        <v/>
      </c>
      <c r="D7" s="109" t="str">
        <f>IF(C7&lt;&gt;"",Generale_e_VSP_MAS!AL46,"")</f>
        <v/>
      </c>
      <c r="E7" s="109" t="str">
        <f>IF(C7&lt;&gt;"",Soglie_ORG!D17,"")</f>
        <v/>
      </c>
      <c r="F7" s="109" t="str">
        <f>IF(D7&lt;&gt;"",Soglie_ORG!D16,"")</f>
        <v/>
      </c>
      <c r="G7" s="109" t="str">
        <f t="shared" si="0"/>
        <v/>
      </c>
      <c r="H7" s="109" t="str">
        <f>IF(C7&lt;&gt;"",QB_MAS!J136,"")</f>
        <v/>
      </c>
      <c r="I7" s="109" t="str">
        <f>IF(G7&lt;&gt;"",Soglie_ORG!D37,"")</f>
        <v/>
      </c>
      <c r="J7" s="109" t="str">
        <f>IF(H7&lt;&gt;"",Soglie_ORG!D36,"")</f>
        <v/>
      </c>
      <c r="K7" s="109" t="str">
        <f t="shared" si="1"/>
        <v/>
      </c>
      <c r="L7" s="109" t="str">
        <f>IF($C7&lt;&gt;"",Pesi_Principali_ORG!D9,"")</f>
        <v/>
      </c>
      <c r="M7" s="109" t="str">
        <f>IF($C7&lt;&gt;"",Pesi_Principali_ORG!E9,"")</f>
        <v/>
      </c>
      <c r="N7" s="109" t="str">
        <f t="shared" si="2"/>
        <v/>
      </c>
      <c r="O7" s="109" t="str">
        <f t="shared" si="3"/>
        <v/>
      </c>
      <c r="P7" s="109" t="str">
        <f t="shared" si="4"/>
        <v/>
      </c>
    </row>
    <row r="8" spans="2:17" x14ac:dyDescent="0.25">
      <c r="B8" s="103" t="str">
        <f>IF(ISBLANK(Generalità_ORG!$D$32),Testi_CALC!$E$5,Generalità_ORG!$D$32)</f>
        <v>(PG non utilizzato)</v>
      </c>
      <c r="C8" s="93" t="str">
        <f>IF(Generale_e_VSP_MAS!H63&lt;&gt;"","x","")</f>
        <v/>
      </c>
      <c r="D8" s="109" t="str">
        <f>IF(C8&lt;&gt;"",Generale_e_VSP_MAS!AL63,"")</f>
        <v/>
      </c>
      <c r="E8" s="109" t="str">
        <f>IF(C8&lt;&gt;"",Soglie_ORG!D20,"")</f>
        <v/>
      </c>
      <c r="F8" s="109" t="str">
        <f>IF(D8&lt;&gt;"",Soglie_ORG!D19,"")</f>
        <v/>
      </c>
      <c r="G8" s="109" t="str">
        <f t="shared" si="0"/>
        <v/>
      </c>
      <c r="H8" s="109" t="str">
        <f>IF(C8&lt;&gt;"",QB_MAS!J199,"")</f>
        <v/>
      </c>
      <c r="I8" s="109" t="str">
        <f>IF(G8&lt;&gt;"",Soglie_ORG!D40,"")</f>
        <v/>
      </c>
      <c r="J8" s="109" t="str">
        <f>IF(H8&lt;&gt;"",Soglie_ORG!D39,"")</f>
        <v/>
      </c>
      <c r="K8" s="109" t="str">
        <f t="shared" si="1"/>
        <v/>
      </c>
      <c r="L8" s="109" t="str">
        <f>IF($C8&lt;&gt;"",Pesi_Principali_ORG!D10,"")</f>
        <v/>
      </c>
      <c r="M8" s="109" t="str">
        <f>IF($C8&lt;&gt;"",Pesi_Principali_ORG!E10,"")</f>
        <v/>
      </c>
      <c r="N8" s="109" t="str">
        <f t="shared" si="2"/>
        <v/>
      </c>
      <c r="O8" s="109" t="str">
        <f t="shared" si="3"/>
        <v/>
      </c>
      <c r="P8" s="109" t="str">
        <f t="shared" si="4"/>
        <v/>
      </c>
    </row>
    <row r="9" spans="2:17" x14ac:dyDescent="0.25">
      <c r="B9" s="103" t="str">
        <f>IF(ISBLANK(Generalità_ORG!$D$35),Testi_CALC!$E$5,Generalità_ORG!$D$35)</f>
        <v>(PG non utilizzato)</v>
      </c>
      <c r="C9" s="93" t="str">
        <f>IF(Generale_e_VSP_MAS!H80&lt;&gt;"","x","")</f>
        <v/>
      </c>
      <c r="D9" s="109" t="str">
        <f>IF(C9&lt;&gt;"",Generale_e_VSP_MAS!AL80,"")</f>
        <v/>
      </c>
      <c r="E9" s="109" t="str">
        <f>IF(C9&lt;&gt;"",Soglie_ORG!D23,"")</f>
        <v/>
      </c>
      <c r="F9" s="109" t="str">
        <f>IF(D9&lt;&gt;"",Soglie_ORG!D22,"")</f>
        <v/>
      </c>
      <c r="G9" s="109" t="str">
        <f t="shared" si="0"/>
        <v/>
      </c>
      <c r="H9" s="109" t="str">
        <f>IF(C9&lt;&gt;"",QB_MAS!J262,"")</f>
        <v/>
      </c>
      <c r="I9" s="109" t="str">
        <f>IF(G9&lt;&gt;"",Soglie_ORG!D43,"")</f>
        <v/>
      </c>
      <c r="J9" s="109" t="str">
        <f>IF(H9&lt;&gt;"",Soglie_ORG!D42,"")</f>
        <v/>
      </c>
      <c r="K9" s="109" t="str">
        <f t="shared" si="1"/>
        <v/>
      </c>
      <c r="L9" s="109" t="str">
        <f>IF($C9&lt;&gt;"",Pesi_Principali_ORG!D11,"")</f>
        <v/>
      </c>
      <c r="M9" s="109" t="str">
        <f>IF($C9&lt;&gt;"",Pesi_Principali_ORG!E11,"")</f>
        <v/>
      </c>
      <c r="N9" s="109" t="str">
        <f t="shared" si="2"/>
        <v/>
      </c>
      <c r="O9" s="109" t="str">
        <f t="shared" si="3"/>
        <v/>
      </c>
      <c r="P9" s="109" t="str">
        <f t="shared" si="4"/>
        <v/>
      </c>
    </row>
    <row r="10" spans="2:17" ht="15.75" thickBot="1" x14ac:dyDescent="0.3">
      <c r="B10" s="103" t="str">
        <f>IF(ISBLANK(Generalità_ORG!$D$52),Testi_CALC!$E$5,Generalità_ORG!$D$38)</f>
        <v>(PG non utilizzato)</v>
      </c>
      <c r="C10" s="93" t="str">
        <f>IF(Generale_e_VSP_MAS!H97&lt;&gt;"","x","")</f>
        <v/>
      </c>
      <c r="D10" s="109" t="str">
        <f>IF(C10&lt;&gt;"",Generale_e_VSP_MAS!AL97,"")</f>
        <v/>
      </c>
      <c r="E10" s="109" t="str">
        <f>IF(C10&lt;&gt;"",Soglie_ORG!D26,"")</f>
        <v/>
      </c>
      <c r="F10" s="109" t="str">
        <f>IF(D10&lt;&gt;"",Soglie_ORG!D25,"")</f>
        <v/>
      </c>
      <c r="G10" s="109" t="str">
        <f t="shared" si="0"/>
        <v/>
      </c>
      <c r="H10" s="109" t="str">
        <f>IF(C10&lt;&gt;"",QB_MAS!J352,"")</f>
        <v/>
      </c>
      <c r="I10" s="109" t="str">
        <f>IF(G10&lt;&gt;"",Soglie_ORG!D46,"")</f>
        <v/>
      </c>
      <c r="J10" s="109" t="str">
        <f>IF(H10&lt;&gt;"",Soglie_ORG!D45,"")</f>
        <v/>
      </c>
      <c r="K10" s="109" t="str">
        <f t="shared" si="1"/>
        <v/>
      </c>
      <c r="L10" s="109" t="str">
        <f>IF($C10&lt;&gt;"",Pesi_Principali_ORG!D12,"")</f>
        <v/>
      </c>
      <c r="M10" s="109" t="str">
        <f>IF($C10&lt;&gt;"",Pesi_Principali_ORG!E12,"")</f>
        <v/>
      </c>
      <c r="N10" s="109" t="str">
        <f t="shared" si="2"/>
        <v/>
      </c>
      <c r="O10" s="109" t="str">
        <f t="shared" si="3"/>
        <v/>
      </c>
      <c r="P10" s="110" t="str">
        <f t="shared" si="4"/>
        <v/>
      </c>
    </row>
    <row r="11" spans="2:17" ht="19.5" thickBot="1" x14ac:dyDescent="0.35">
      <c r="P11" s="111" t="e">
        <f>AVERAGE(P5:P8)</f>
        <v>#DIV/0!</v>
      </c>
      <c r="Q11" s="106" t="s">
        <v>203</v>
      </c>
    </row>
    <row r="14" spans="2:17" ht="30" x14ac:dyDescent="0.25">
      <c r="C14" s="104" t="s">
        <v>18</v>
      </c>
      <c r="D14" s="105" t="s">
        <v>204</v>
      </c>
      <c r="E14" s="105" t="s">
        <v>205</v>
      </c>
      <c r="F14" s="105" t="s">
        <v>206</v>
      </c>
    </row>
    <row r="15" spans="2:17" ht="15.75" thickBot="1" x14ac:dyDescent="0.3">
      <c r="C15" s="109">
        <f>AA_MAS!J10</f>
        <v>0</v>
      </c>
      <c r="D15" s="112">
        <f>Soglie_ORG!D6</f>
        <v>0</v>
      </c>
      <c r="E15" s="112">
        <f>Soglie_ORG!D5</f>
        <v>100</v>
      </c>
      <c r="F15" s="110">
        <f>(C15-D15)/(E15-D15)*100</f>
        <v>0</v>
      </c>
    </row>
    <row r="16" spans="2:17" ht="19.5" thickBot="1" x14ac:dyDescent="0.3">
      <c r="F16" s="113">
        <f>F15</f>
        <v>0</v>
      </c>
      <c r="G16" s="242" t="s">
        <v>206</v>
      </c>
      <c r="H16" s="243"/>
    </row>
    <row r="19" spans="2:16" ht="18.75" x14ac:dyDescent="0.3">
      <c r="B19" s="55" t="s">
        <v>208</v>
      </c>
    </row>
    <row r="21" spans="2:16" ht="30" x14ac:dyDescent="0.25">
      <c r="C21" s="105" t="s">
        <v>206</v>
      </c>
      <c r="D21" s="105" t="s">
        <v>202</v>
      </c>
      <c r="E21" s="105" t="s">
        <v>209</v>
      </c>
      <c r="F21" s="105" t="s">
        <v>210</v>
      </c>
      <c r="G21" s="105" t="s">
        <v>219</v>
      </c>
      <c r="H21" s="105" t="s">
        <v>220</v>
      </c>
      <c r="I21" s="105" t="s">
        <v>212</v>
      </c>
      <c r="J21" s="105" t="s">
        <v>211</v>
      </c>
    </row>
    <row r="22" spans="2:16" ht="15.75" thickBot="1" x14ac:dyDescent="0.3">
      <c r="C22" s="109">
        <f>F15</f>
        <v>0</v>
      </c>
      <c r="D22" s="109" t="e">
        <f>P11</f>
        <v>#DIV/0!</v>
      </c>
      <c r="E22" s="109">
        <f>Pesi_Principali_ORG!E29</f>
        <v>100</v>
      </c>
      <c r="F22" s="109">
        <f>Pesi_Principali_ORG!D29</f>
        <v>0</v>
      </c>
      <c r="G22" s="109">
        <f>E22*C22/100</f>
        <v>0</v>
      </c>
      <c r="H22" s="109" t="e">
        <f>F22*D22/100</f>
        <v>#DIV/0!</v>
      </c>
      <c r="I22" s="110">
        <v>100</v>
      </c>
      <c r="J22" s="110" t="e">
        <f>G22+H22+I22</f>
        <v>#DIV/0!</v>
      </c>
    </row>
    <row r="23" spans="2:16" ht="19.5" thickBot="1" x14ac:dyDescent="0.3">
      <c r="J23" s="113" t="e">
        <f>J22</f>
        <v>#DIV/0!</v>
      </c>
      <c r="K23" s="242" t="s">
        <v>213</v>
      </c>
      <c r="L23" s="243"/>
    </row>
    <row r="24" spans="2:16" x14ac:dyDescent="0.25">
      <c r="I24" s="107"/>
      <c r="J24" s="107"/>
    </row>
    <row r="25" spans="2:16" x14ac:dyDescent="0.25">
      <c r="I25" s="107"/>
      <c r="J25" s="107"/>
    </row>
    <row r="28" spans="2:16" ht="18.75" x14ac:dyDescent="0.3">
      <c r="B28" s="55" t="s">
        <v>214</v>
      </c>
    </row>
    <row r="31" spans="2:16" ht="30.75" thickBot="1" x14ac:dyDescent="0.3">
      <c r="B31" s="103"/>
      <c r="C31" s="105" t="s">
        <v>194</v>
      </c>
      <c r="D31" s="105" t="s">
        <v>215</v>
      </c>
      <c r="E31" s="105" t="s">
        <v>216</v>
      </c>
      <c r="F31" s="105" t="s">
        <v>217</v>
      </c>
      <c r="G31" s="105" t="s">
        <v>218</v>
      </c>
      <c r="H31" s="105" t="s">
        <v>209</v>
      </c>
      <c r="I31" s="105" t="s">
        <v>200</v>
      </c>
      <c r="J31" s="105" t="s">
        <v>221</v>
      </c>
      <c r="K31" s="105" t="s">
        <v>219</v>
      </c>
      <c r="L31" s="105" t="s">
        <v>212</v>
      </c>
      <c r="M31" s="105" t="s">
        <v>211</v>
      </c>
    </row>
    <row r="32" spans="2:16" ht="19.5" thickBot="1" x14ac:dyDescent="0.3">
      <c r="B32" s="108" t="str">
        <f>IF(ISBLANK(Generalità_ORG!$D$23),Testi_CALC!$E$5,Generalità_ORG!$D$23)</f>
        <v>(PG non utilizzato)</v>
      </c>
      <c r="C32" s="114" t="str">
        <f t="shared" ref="C32:C37" si="5">IF($C5&lt;&gt;"",G5,"")</f>
        <v/>
      </c>
      <c r="D32" s="114" t="str">
        <f t="shared" ref="D32:D37" si="6">IF($C5&lt;&gt;"",K5,"")</f>
        <v/>
      </c>
      <c r="E32" s="114" t="str">
        <f>IF($C5&lt;&gt;"",$C$22,"")</f>
        <v/>
      </c>
      <c r="F32" s="114" t="str">
        <f>IF($C5&lt;&gt;"",Pesi_Principali_ORG!G18*100,"")</f>
        <v/>
      </c>
      <c r="G32" s="114" t="str">
        <f>IF($C5&lt;&gt;"",Pesi_Principali_ORG!H18*100,"")</f>
        <v/>
      </c>
      <c r="H32" s="114" t="str">
        <f>IF($C5&lt;&gt;"",Pesi_Principali_ORG!I18*100,"")</f>
        <v/>
      </c>
      <c r="I32" s="114" t="str">
        <f t="shared" ref="I32:K37" si="7">IF($C5&lt;&gt;"",C32*F32/100,"")</f>
        <v/>
      </c>
      <c r="J32" s="114" t="str">
        <f t="shared" si="7"/>
        <v/>
      </c>
      <c r="K32" s="114" t="str">
        <f t="shared" si="7"/>
        <v/>
      </c>
      <c r="L32" s="114" t="str">
        <f t="shared" ref="L32:L37" si="8">IF($C5&lt;&gt;"",100,"")</f>
        <v/>
      </c>
      <c r="M32" s="115" t="str">
        <f t="shared" ref="M32:M37" si="9">IF($C5&lt;&gt;"",SUM(I32:L32),"")</f>
        <v/>
      </c>
      <c r="N32" s="113" t="str">
        <f t="shared" ref="N32:N37" si="10">M32</f>
        <v/>
      </c>
      <c r="O32" s="242" t="s">
        <v>222</v>
      </c>
      <c r="P32" s="243"/>
    </row>
    <row r="33" spans="2:16" ht="19.5" thickBot="1" x14ac:dyDescent="0.3">
      <c r="B33" s="108" t="str">
        <f>IF(ISBLANK(Generalità_ORG!$D$26),Testi_CALC!$E$5,Generalità_ORG!$D$26)</f>
        <v>(PG non utilizzato)</v>
      </c>
      <c r="C33" s="114" t="str">
        <f t="shared" si="5"/>
        <v/>
      </c>
      <c r="D33" s="114" t="str">
        <f t="shared" si="6"/>
        <v/>
      </c>
      <c r="E33" s="114" t="str">
        <f>IF($C6&lt;&gt;"",$C$22,"")</f>
        <v/>
      </c>
      <c r="F33" s="114" t="str">
        <f>IF($C6&lt;&gt;"",Pesi_Principali_ORG!G19*100,"")</f>
        <v/>
      </c>
      <c r="G33" s="114" t="str">
        <f>IF($C6&lt;&gt;"",Pesi_Principali_ORG!H19*100,"")</f>
        <v/>
      </c>
      <c r="H33" s="114" t="str">
        <f>IF($C6&lt;&gt;"",Pesi_Principali_ORG!I19*100,"")</f>
        <v/>
      </c>
      <c r="I33" s="114" t="str">
        <f t="shared" si="7"/>
        <v/>
      </c>
      <c r="J33" s="114" t="str">
        <f t="shared" si="7"/>
        <v/>
      </c>
      <c r="K33" s="114" t="str">
        <f t="shared" si="7"/>
        <v/>
      </c>
      <c r="L33" s="114" t="str">
        <f t="shared" si="8"/>
        <v/>
      </c>
      <c r="M33" s="114" t="str">
        <f t="shared" si="9"/>
        <v/>
      </c>
      <c r="N33" s="113" t="str">
        <f t="shared" si="10"/>
        <v/>
      </c>
      <c r="O33" s="242" t="s">
        <v>223</v>
      </c>
      <c r="P33" s="243"/>
    </row>
    <row r="34" spans="2:16" ht="19.5" thickBot="1" x14ac:dyDescent="0.3">
      <c r="B34" s="108" t="str">
        <f>IF(ISBLANK(Generalità_ORG!$D$29),Testi_CALC!$E$5,Generalità_ORG!$D$29)</f>
        <v>(PG non utilizzato)</v>
      </c>
      <c r="C34" s="114" t="str">
        <f t="shared" si="5"/>
        <v/>
      </c>
      <c r="D34" s="114" t="str">
        <f t="shared" si="6"/>
        <v/>
      </c>
      <c r="E34" s="114" t="str">
        <f>IF($C7&lt;&gt;"",$C$22,"")</f>
        <v/>
      </c>
      <c r="F34" s="114" t="str">
        <f>IF($C7&lt;&gt;"",Pesi_Principali_ORG!G20*100,"")</f>
        <v/>
      </c>
      <c r="G34" s="114" t="str">
        <f>IF($C7&lt;&gt;"",Pesi_Principali_ORG!H20*100,"")</f>
        <v/>
      </c>
      <c r="H34" s="114" t="str">
        <f>IF($C7&lt;&gt;"",Pesi_Principali_ORG!I20*100,"")</f>
        <v/>
      </c>
      <c r="I34" s="114" t="str">
        <f t="shared" si="7"/>
        <v/>
      </c>
      <c r="J34" s="114" t="str">
        <f t="shared" si="7"/>
        <v/>
      </c>
      <c r="K34" s="114" t="str">
        <f t="shared" si="7"/>
        <v/>
      </c>
      <c r="L34" s="114" t="str">
        <f t="shared" si="8"/>
        <v/>
      </c>
      <c r="M34" s="114" t="str">
        <f t="shared" si="9"/>
        <v/>
      </c>
      <c r="N34" s="113" t="str">
        <f t="shared" si="10"/>
        <v/>
      </c>
      <c r="O34" s="242" t="s">
        <v>224</v>
      </c>
      <c r="P34" s="243"/>
    </row>
    <row r="35" spans="2:16" ht="19.5" thickBot="1" x14ac:dyDescent="0.3">
      <c r="B35" s="108" t="str">
        <f>IF(ISBLANK(Generalità_ORG!$D$32),Testi_CALC!$E$5,Generalità_ORG!$D$32)</f>
        <v>(PG non utilizzato)</v>
      </c>
      <c r="C35" s="114" t="str">
        <f t="shared" si="5"/>
        <v/>
      </c>
      <c r="D35" s="114" t="str">
        <f t="shared" si="6"/>
        <v/>
      </c>
      <c r="E35" s="114" t="str">
        <f>IF($C8&lt;&gt;"",$C$22,"")</f>
        <v/>
      </c>
      <c r="F35" s="114" t="str">
        <f>IF($C8&lt;&gt;"",Pesi_Principali_ORG!G21*100,"")</f>
        <v/>
      </c>
      <c r="G35" s="114" t="str">
        <f>IF($C8&lt;&gt;"",Pesi_Principali_ORG!H21*100,"")</f>
        <v/>
      </c>
      <c r="H35" s="114" t="str">
        <f>IF($C8&lt;&gt;"",Pesi_Principali_ORG!I21*100,"")</f>
        <v/>
      </c>
      <c r="I35" s="114" t="str">
        <f t="shared" si="7"/>
        <v/>
      </c>
      <c r="J35" s="114" t="str">
        <f t="shared" si="7"/>
        <v/>
      </c>
      <c r="K35" s="114" t="str">
        <f t="shared" si="7"/>
        <v/>
      </c>
      <c r="L35" s="114" t="str">
        <f t="shared" si="8"/>
        <v/>
      </c>
      <c r="M35" s="114" t="str">
        <f t="shared" si="9"/>
        <v/>
      </c>
      <c r="N35" s="113" t="str">
        <f t="shared" si="10"/>
        <v/>
      </c>
      <c r="O35" s="242" t="s">
        <v>225</v>
      </c>
      <c r="P35" s="243"/>
    </row>
    <row r="36" spans="2:16" ht="19.5" thickBot="1" x14ac:dyDescent="0.3">
      <c r="B36" s="108" t="str">
        <f>IF(ISBLANK(Generalità_ORG!$D$35),Testi_CALC!$E$5,Generalità_ORG!$D$35)</f>
        <v>(PG non utilizzato)</v>
      </c>
      <c r="C36" s="114" t="str">
        <f t="shared" si="5"/>
        <v/>
      </c>
      <c r="D36" s="114" t="str">
        <f t="shared" si="6"/>
        <v/>
      </c>
      <c r="E36" s="114" t="str">
        <f>IF($C9&lt;&gt;"",$C$22,"")</f>
        <v/>
      </c>
      <c r="F36" s="114" t="str">
        <f>IF($C9&lt;&gt;"",Pesi_Principali_ORG!G22*100,"")</f>
        <v/>
      </c>
      <c r="G36" s="114" t="str">
        <f>IF($C9&lt;&gt;"",Pesi_Principali_ORG!H22*100,"")</f>
        <v/>
      </c>
      <c r="H36" s="114" t="str">
        <f>IF($C9&lt;&gt;"",Pesi_Principali_ORG!I22*100,"")</f>
        <v/>
      </c>
      <c r="I36" s="114" t="str">
        <f t="shared" si="7"/>
        <v/>
      </c>
      <c r="J36" s="114" t="str">
        <f t="shared" si="7"/>
        <v/>
      </c>
      <c r="K36" s="114" t="str">
        <f t="shared" si="7"/>
        <v/>
      </c>
      <c r="L36" s="114" t="str">
        <f t="shared" si="8"/>
        <v/>
      </c>
      <c r="M36" s="114" t="str">
        <f t="shared" si="9"/>
        <v/>
      </c>
      <c r="N36" s="113" t="str">
        <f t="shared" si="10"/>
        <v/>
      </c>
      <c r="O36" s="242" t="s">
        <v>226</v>
      </c>
      <c r="P36" s="243"/>
    </row>
    <row r="37" spans="2:16" ht="19.5" thickBot="1" x14ac:dyDescent="0.3">
      <c r="B37" s="108" t="str">
        <f>IF(ISBLANK(Generalità_ORG!$D$52),Testi_CALC!$E$5,Generalità_ORG!$D$38)</f>
        <v>(PG non utilizzato)</v>
      </c>
      <c r="C37" s="114" t="str">
        <f t="shared" si="5"/>
        <v/>
      </c>
      <c r="D37" s="114" t="str">
        <f t="shared" si="6"/>
        <v/>
      </c>
      <c r="E37" s="114" t="str">
        <f>IF($C10&lt;&gt;"",$J$22,"")</f>
        <v/>
      </c>
      <c r="F37" s="114" t="str">
        <f>IF($C10&lt;&gt;"",Pesi_Principali_ORG!M23*100,"")</f>
        <v/>
      </c>
      <c r="G37" s="114" t="str">
        <f>IF($C10&lt;&gt;"",Pesi_Principali_ORG!N23*100,"")</f>
        <v/>
      </c>
      <c r="H37" s="114" t="str">
        <f>IF($C10&lt;&gt;"",Pesi_Principali_ORG!O23*100,"")</f>
        <v/>
      </c>
      <c r="I37" s="114" t="str">
        <f t="shared" si="7"/>
        <v/>
      </c>
      <c r="J37" s="114" t="str">
        <f t="shared" si="7"/>
        <v/>
      </c>
      <c r="K37" s="114" t="str">
        <f t="shared" si="7"/>
        <v/>
      </c>
      <c r="L37" s="114" t="str">
        <f t="shared" si="8"/>
        <v/>
      </c>
      <c r="M37" s="114" t="str">
        <f t="shared" si="9"/>
        <v/>
      </c>
      <c r="N37" s="113" t="str">
        <f t="shared" si="10"/>
        <v/>
      </c>
      <c r="O37" s="242" t="s">
        <v>227</v>
      </c>
      <c r="P37" s="243"/>
    </row>
  </sheetData>
  <mergeCells count="8">
    <mergeCell ref="O36:P36"/>
    <mergeCell ref="O37:P37"/>
    <mergeCell ref="G16:H16"/>
    <mergeCell ref="K23:L23"/>
    <mergeCell ref="O32:P32"/>
    <mergeCell ref="O33:P33"/>
    <mergeCell ref="O34:P34"/>
    <mergeCell ref="O35:P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1">
    <tabColor rgb="FF993300"/>
  </sheetPr>
  <dimension ref="B3:E70"/>
  <sheetViews>
    <sheetView topLeftCell="A43" zoomScale="75" zoomScaleNormal="75" workbookViewId="0">
      <selection activeCell="E75" sqref="E75"/>
    </sheetView>
  </sheetViews>
  <sheetFormatPr defaultRowHeight="15" x14ac:dyDescent="0.25"/>
  <cols>
    <col min="1" max="2" width="9.140625" style="1"/>
    <col min="3" max="3" width="31.85546875" style="1" customWidth="1"/>
    <col min="4" max="4" width="2.5703125" style="1" customWidth="1"/>
    <col min="5" max="5" width="84.42578125" style="1" customWidth="1"/>
    <col min="6" max="16384" width="9.140625" style="1"/>
  </cols>
  <sheetData>
    <row r="3" spans="2:5" ht="18.75" x14ac:dyDescent="0.3">
      <c r="B3" s="7" t="s">
        <v>81</v>
      </c>
    </row>
    <row r="4" spans="2:5" ht="5.0999999999999996" customHeight="1" x14ac:dyDescent="0.25"/>
    <row r="5" spans="2:5" x14ac:dyDescent="0.25">
      <c r="C5" s="6" t="s">
        <v>79</v>
      </c>
      <c r="E5" s="68" t="s">
        <v>80</v>
      </c>
    </row>
    <row r="6" spans="2:5" x14ac:dyDescent="0.25">
      <c r="C6" s="6" t="s">
        <v>74</v>
      </c>
      <c r="E6" s="68" t="s">
        <v>82</v>
      </c>
    </row>
    <row r="7" spans="2:5" x14ac:dyDescent="0.25">
      <c r="C7" s="6" t="s">
        <v>75</v>
      </c>
      <c r="E7" s="68" t="s">
        <v>83</v>
      </c>
    </row>
    <row r="8" spans="2:5" x14ac:dyDescent="0.25">
      <c r="C8" s="6" t="s">
        <v>185</v>
      </c>
      <c r="E8" s="68" t="s">
        <v>288</v>
      </c>
    </row>
    <row r="9" spans="2:5" x14ac:dyDescent="0.25">
      <c r="C9" s="6" t="s">
        <v>186</v>
      </c>
      <c r="E9" s="68" t="s">
        <v>184</v>
      </c>
    </row>
    <row r="10" spans="2:5" x14ac:dyDescent="0.25">
      <c r="C10" s="6" t="s">
        <v>228</v>
      </c>
      <c r="E10" s="68" t="s">
        <v>228</v>
      </c>
    </row>
    <row r="11" spans="2:5" x14ac:dyDescent="0.25">
      <c r="C11" s="6" t="s">
        <v>234</v>
      </c>
      <c r="E11" s="68" t="s">
        <v>239</v>
      </c>
    </row>
    <row r="12" spans="2:5" x14ac:dyDescent="0.25">
      <c r="C12" s="6" t="s">
        <v>240</v>
      </c>
      <c r="E12" s="68" t="s">
        <v>241</v>
      </c>
    </row>
    <row r="13" spans="2:5" x14ac:dyDescent="0.25">
      <c r="C13" s="6" t="s">
        <v>263</v>
      </c>
      <c r="E13" s="68" t="s">
        <v>253</v>
      </c>
    </row>
    <row r="14" spans="2:5" x14ac:dyDescent="0.25">
      <c r="C14" s="6" t="s">
        <v>262</v>
      </c>
      <c r="E14" s="68" t="s">
        <v>171</v>
      </c>
    </row>
    <row r="15" spans="2:5" x14ac:dyDescent="0.25">
      <c r="C15" s="6" t="s">
        <v>269</v>
      </c>
      <c r="E15" s="68" t="s">
        <v>270</v>
      </c>
    </row>
    <row r="16" spans="2:5" x14ac:dyDescent="0.25">
      <c r="C16" s="6" t="s">
        <v>278</v>
      </c>
      <c r="E16" s="68" t="s">
        <v>279</v>
      </c>
    </row>
    <row r="17" spans="2:5" x14ac:dyDescent="0.25">
      <c r="C17" s="6" t="s">
        <v>286</v>
      </c>
      <c r="E17" s="68" t="s">
        <v>287</v>
      </c>
    </row>
    <row r="18" spans="2:5" x14ac:dyDescent="0.25">
      <c r="C18" s="6" t="s">
        <v>365</v>
      </c>
      <c r="E18" s="68" t="s">
        <v>364</v>
      </c>
    </row>
    <row r="27" spans="2:5" ht="18.75" x14ac:dyDescent="0.3">
      <c r="B27" s="7" t="s">
        <v>310</v>
      </c>
    </row>
    <row r="28" spans="2:5" x14ac:dyDescent="0.25">
      <c r="C28" s="6" t="s">
        <v>311</v>
      </c>
      <c r="E28" s="68" t="s">
        <v>306</v>
      </c>
    </row>
    <row r="29" spans="2:5" x14ac:dyDescent="0.25">
      <c r="C29" s="6" t="s">
        <v>312</v>
      </c>
      <c r="E29" s="68" t="s">
        <v>313</v>
      </c>
    </row>
    <row r="30" spans="2:5" x14ac:dyDescent="0.25">
      <c r="C30" s="6" t="s">
        <v>315</v>
      </c>
      <c r="E30" s="68" t="s">
        <v>314</v>
      </c>
    </row>
    <row r="31" spans="2:5" x14ac:dyDescent="0.25">
      <c r="C31" s="6" t="s">
        <v>316</v>
      </c>
      <c r="E31" s="68" t="s">
        <v>318</v>
      </c>
    </row>
    <row r="32" spans="2:5" x14ac:dyDescent="0.25">
      <c r="C32" s="6" t="s">
        <v>317</v>
      </c>
      <c r="E32" s="68" t="s">
        <v>319</v>
      </c>
    </row>
    <row r="33" spans="3:5" x14ac:dyDescent="0.25">
      <c r="C33" s="6" t="s">
        <v>320</v>
      </c>
      <c r="E33" s="68" t="s">
        <v>323</v>
      </c>
    </row>
    <row r="34" spans="3:5" x14ac:dyDescent="0.25">
      <c r="C34" s="6" t="s">
        <v>321</v>
      </c>
      <c r="E34" s="68" t="s">
        <v>324</v>
      </c>
    </row>
    <row r="35" spans="3:5" x14ac:dyDescent="0.25">
      <c r="C35" s="6" t="s">
        <v>322</v>
      </c>
      <c r="E35" s="68" t="s">
        <v>325</v>
      </c>
    </row>
    <row r="36" spans="3:5" x14ac:dyDescent="0.25">
      <c r="C36" s="6" t="s">
        <v>328</v>
      </c>
      <c r="E36" s="68" t="s">
        <v>405</v>
      </c>
    </row>
    <row r="37" spans="3:5" x14ac:dyDescent="0.25">
      <c r="C37" s="6" t="s">
        <v>331</v>
      </c>
      <c r="E37" s="68" t="s">
        <v>332</v>
      </c>
    </row>
    <row r="38" spans="3:5" x14ac:dyDescent="0.25">
      <c r="C38" s="6" t="s">
        <v>336</v>
      </c>
      <c r="E38" s="68" t="s">
        <v>339</v>
      </c>
    </row>
    <row r="39" spans="3:5" x14ac:dyDescent="0.25">
      <c r="C39" s="6" t="s">
        <v>337</v>
      </c>
      <c r="E39" s="68" t="s">
        <v>338</v>
      </c>
    </row>
    <row r="40" spans="3:5" x14ac:dyDescent="0.25">
      <c r="C40" s="6" t="s">
        <v>344</v>
      </c>
      <c r="E40" s="68" t="s">
        <v>343</v>
      </c>
    </row>
    <row r="41" spans="3:5" x14ac:dyDescent="0.25">
      <c r="C41" s="6" t="s">
        <v>345</v>
      </c>
      <c r="E41" s="68" t="s">
        <v>342</v>
      </c>
    </row>
    <row r="42" spans="3:5" x14ac:dyDescent="0.25">
      <c r="C42" s="6" t="s">
        <v>352</v>
      </c>
      <c r="E42" s="68" t="s">
        <v>347</v>
      </c>
    </row>
    <row r="43" spans="3:5" x14ac:dyDescent="0.25">
      <c r="C43" s="6" t="s">
        <v>352</v>
      </c>
      <c r="E43" s="68" t="s">
        <v>346</v>
      </c>
    </row>
    <row r="44" spans="3:5" x14ac:dyDescent="0.25">
      <c r="C44" s="6" t="s">
        <v>352</v>
      </c>
      <c r="E44" s="68" t="s">
        <v>348</v>
      </c>
    </row>
    <row r="45" spans="3:5" x14ac:dyDescent="0.25">
      <c r="C45" s="6" t="s">
        <v>352</v>
      </c>
      <c r="E45" s="68" t="s">
        <v>349</v>
      </c>
    </row>
    <row r="46" spans="3:5" x14ac:dyDescent="0.25">
      <c r="C46" s="6" t="s">
        <v>352</v>
      </c>
      <c r="E46" s="68" t="s">
        <v>350</v>
      </c>
    </row>
    <row r="47" spans="3:5" x14ac:dyDescent="0.25">
      <c r="C47" s="6" t="s">
        <v>352</v>
      </c>
      <c r="E47" s="68" t="s">
        <v>351</v>
      </c>
    </row>
    <row r="48" spans="3:5" x14ac:dyDescent="0.25">
      <c r="C48" s="6" t="s">
        <v>352</v>
      </c>
      <c r="E48" s="68" t="s">
        <v>353</v>
      </c>
    </row>
    <row r="49" spans="3:5" x14ac:dyDescent="0.25">
      <c r="C49" s="6" t="s">
        <v>355</v>
      </c>
      <c r="E49" s="68" t="s">
        <v>356</v>
      </c>
    </row>
    <row r="50" spans="3:5" x14ac:dyDescent="0.25">
      <c r="C50" s="6" t="s">
        <v>360</v>
      </c>
      <c r="E50" s="68" t="s">
        <v>358</v>
      </c>
    </row>
    <row r="51" spans="3:5" x14ac:dyDescent="0.25">
      <c r="C51" s="6" t="s">
        <v>361</v>
      </c>
      <c r="E51" s="68" t="s">
        <v>359</v>
      </c>
    </row>
    <row r="52" spans="3:5" x14ac:dyDescent="0.25">
      <c r="C52" s="6" t="s">
        <v>375</v>
      </c>
      <c r="E52" s="68" t="s">
        <v>377</v>
      </c>
    </row>
    <row r="53" spans="3:5" x14ac:dyDescent="0.25">
      <c r="C53" s="6" t="s">
        <v>121</v>
      </c>
      <c r="E53" s="68" t="s">
        <v>121</v>
      </c>
    </row>
    <row r="54" spans="3:5" x14ac:dyDescent="0.25">
      <c r="C54" s="6" t="s">
        <v>124</v>
      </c>
      <c r="E54" s="68" t="s">
        <v>124</v>
      </c>
    </row>
    <row r="55" spans="3:5" x14ac:dyDescent="0.25">
      <c r="C55" s="6" t="s">
        <v>122</v>
      </c>
      <c r="E55" s="68" t="s">
        <v>122</v>
      </c>
    </row>
    <row r="56" spans="3:5" x14ac:dyDescent="0.25">
      <c r="C56" s="6" t="s">
        <v>123</v>
      </c>
      <c r="E56" s="68" t="s">
        <v>123</v>
      </c>
    </row>
    <row r="57" spans="3:5" x14ac:dyDescent="0.25">
      <c r="C57" s="6" t="s">
        <v>187</v>
      </c>
      <c r="E57" s="68" t="s">
        <v>187</v>
      </c>
    </row>
    <row r="58" spans="3:5" x14ac:dyDescent="0.25">
      <c r="C58" s="6" t="s">
        <v>376</v>
      </c>
      <c r="E58" s="68" t="s">
        <v>125</v>
      </c>
    </row>
    <row r="59" spans="3:5" x14ac:dyDescent="0.25">
      <c r="C59" s="6" t="s">
        <v>387</v>
      </c>
      <c r="E59" s="68" t="s">
        <v>386</v>
      </c>
    </row>
    <row r="60" spans="3:5" x14ac:dyDescent="0.25">
      <c r="C60" s="6" t="s">
        <v>391</v>
      </c>
      <c r="E60" s="68" t="s">
        <v>391</v>
      </c>
    </row>
    <row r="61" spans="3:5" x14ac:dyDescent="0.25">
      <c r="C61" s="6" t="s">
        <v>118</v>
      </c>
      <c r="E61" s="68" t="s">
        <v>118</v>
      </c>
    </row>
    <row r="62" spans="3:5" x14ac:dyDescent="0.25">
      <c r="C62" s="6" t="s">
        <v>119</v>
      </c>
      <c r="E62" s="68" t="s">
        <v>392</v>
      </c>
    </row>
    <row r="63" spans="3:5" x14ac:dyDescent="0.25">
      <c r="C63" s="6" t="s">
        <v>393</v>
      </c>
      <c r="E63" s="68" t="s">
        <v>394</v>
      </c>
    </row>
    <row r="64" spans="3:5" x14ac:dyDescent="0.25">
      <c r="C64" s="6" t="s">
        <v>459</v>
      </c>
      <c r="E64" s="68" t="s">
        <v>452</v>
      </c>
    </row>
    <row r="65" spans="3:5" x14ac:dyDescent="0.25">
      <c r="C65" s="6" t="s">
        <v>460</v>
      </c>
      <c r="E65" s="68" t="s">
        <v>453</v>
      </c>
    </row>
    <row r="66" spans="3:5" x14ac:dyDescent="0.25">
      <c r="C66" s="6" t="s">
        <v>461</v>
      </c>
      <c r="E66" s="68" t="s">
        <v>454</v>
      </c>
    </row>
    <row r="67" spans="3:5" x14ac:dyDescent="0.25">
      <c r="C67" s="6" t="s">
        <v>462</v>
      </c>
      <c r="E67" s="68" t="s">
        <v>455</v>
      </c>
    </row>
    <row r="68" spans="3:5" x14ac:dyDescent="0.25">
      <c r="C68" s="6" t="s">
        <v>463</v>
      </c>
      <c r="E68" s="68" t="s">
        <v>456</v>
      </c>
    </row>
    <row r="69" spans="3:5" x14ac:dyDescent="0.25">
      <c r="C69" s="6" t="s">
        <v>464</v>
      </c>
      <c r="E69" s="68" t="s">
        <v>457</v>
      </c>
    </row>
    <row r="70" spans="3:5" x14ac:dyDescent="0.25">
      <c r="C70" s="6" t="s">
        <v>465</v>
      </c>
      <c r="E70" s="68" t="s">
        <v>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4</vt:i4>
      </vt:variant>
    </vt:vector>
  </HeadingPairs>
  <TitlesOfParts>
    <vt:vector size="23" baseType="lpstr">
      <vt:lpstr>Credits</vt:lpstr>
      <vt:lpstr>Modalità di utilizzo</vt:lpstr>
      <vt:lpstr>Totali_Squadra</vt:lpstr>
      <vt:lpstr>Generale_e_VSP_MAS</vt:lpstr>
      <vt:lpstr>AA_MAS</vt:lpstr>
      <vt:lpstr>QB_MAS</vt:lpstr>
      <vt:lpstr>Generalità_ORG</vt:lpstr>
      <vt:lpstr>Pesi_Principali_ORG</vt:lpstr>
      <vt:lpstr>Pesi_VSP_ORG</vt:lpstr>
      <vt:lpstr>Soglie_ORG</vt:lpstr>
      <vt:lpstr>AA_ORG</vt:lpstr>
      <vt:lpstr>QB_PG1_ORG</vt:lpstr>
      <vt:lpstr>QB_PG2_ORG</vt:lpstr>
      <vt:lpstr>QB_PG3_ORG</vt:lpstr>
      <vt:lpstr>QB_PG4_ORG</vt:lpstr>
      <vt:lpstr>QB_PG5_ORG</vt:lpstr>
      <vt:lpstr>QB_PG6_ORG</vt:lpstr>
      <vt:lpstr>Punteggi_Squadra_CALC</vt:lpstr>
      <vt:lpstr>Testi_CALC</vt:lpstr>
      <vt:lpstr>AA_MAS!Area_stampa</vt:lpstr>
      <vt:lpstr>Generale_e_VSP_MAS!Area_stampa</vt:lpstr>
      <vt:lpstr>QB_MAS!Area_stampa</vt:lpstr>
      <vt:lpstr>Totali_Squadra!Area_stampa</vt:lpstr>
    </vt:vector>
  </TitlesOfParts>
  <Company>Barberasoft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Maria Antigone "Szass Tam" Barbera</dc:creator>
  <cp:lastModifiedBy>Andrea Maria Antigone Barbera</cp:lastModifiedBy>
  <cp:lastPrinted>2010-01-18T21:15:44Z</cp:lastPrinted>
  <dcterms:created xsi:type="dcterms:W3CDTF">2009-10-28T21:10:48Z</dcterms:created>
  <dcterms:modified xsi:type="dcterms:W3CDTF">2019-03-30T15:19:45Z</dcterms:modified>
</cp:coreProperties>
</file>